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926D7414-FA49-415B-90A5-172397881C22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 s="1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 s="1"/>
  <c r="L32" i="17"/>
  <c r="L31" i="17"/>
  <c r="M31" i="17"/>
  <c r="N31" i="17" s="1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 s="1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 s="1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 s="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N43" i="6" s="1"/>
  <c r="M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 s="1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 s="1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 s="1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 s="1"/>
  <c r="AA20" i="7"/>
  <c r="AA19" i="7"/>
  <c r="AB19" i="7"/>
  <c r="AC19" i="7" s="1"/>
  <c r="L44" i="7"/>
  <c r="L43" i="7"/>
  <c r="M43" i="7"/>
  <c r="N43" i="7" s="1"/>
  <c r="L32" i="7"/>
  <c r="L31" i="7"/>
  <c r="M31" i="7"/>
  <c r="N31" i="7" s="1"/>
  <c r="L20" i="7"/>
  <c r="L19" i="7"/>
  <c r="M19" i="7"/>
  <c r="N19" i="7"/>
  <c r="AN17" i="16"/>
  <c r="AB18" i="17"/>
  <c r="AA18" i="17"/>
  <c r="AB17" i="17"/>
  <c r="AA17" i="17"/>
  <c r="AC17" i="17" s="1"/>
  <c r="AB16" i="17"/>
  <c r="AA16" i="17"/>
  <c r="AP16" i="17" s="1"/>
  <c r="AB15" i="17"/>
  <c r="AA15" i="17"/>
  <c r="AC15" i="17" s="1"/>
  <c r="U44" i="8"/>
  <c r="Y44" i="8"/>
  <c r="Q44" i="8"/>
  <c r="AO43" i="8"/>
  <c r="J44" i="8"/>
  <c r="H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Q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U20" i="8"/>
  <c r="AO19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K43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Q32" i="9"/>
  <c r="AK31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S20" i="9"/>
  <c r="H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N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Q32" i="12"/>
  <c r="J32" i="12"/>
  <c r="AL31" i="12"/>
  <c r="AH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P15" i="12" s="1"/>
  <c r="AO43" i="6"/>
  <c r="AK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AQ41" i="6" s="1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H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AQ27" i="6" s="1"/>
  <c r="L27" i="6"/>
  <c r="B20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Y44" i="10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P40" i="10" s="1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Y32" i="10"/>
  <c r="W32" i="10"/>
  <c r="S32" i="10"/>
  <c r="Q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Y20" i="10"/>
  <c r="W20" i="10"/>
  <c r="U20" i="10"/>
  <c r="Q20" i="10"/>
  <c r="J20" i="10"/>
  <c r="AL19" i="10"/>
  <c r="AH19" i="10"/>
  <c r="B20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W44" i="11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M31" i="11"/>
  <c r="AL31" i="11"/>
  <c r="AH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AC29" i="11" s="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U20" i="11"/>
  <c r="J20" i="11"/>
  <c r="AL19" i="11"/>
  <c r="AK19" i="11"/>
  <c r="F20" i="11"/>
  <c r="AG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3" i="14"/>
  <c r="AK43" i="14"/>
  <c r="AG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AO31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AQ29" i="14" s="1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Q20" i="14"/>
  <c r="AM19" i="14"/>
  <c r="AI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AC18" i="14" s="1"/>
  <c r="M18" i="14"/>
  <c r="AQ18" i="14" s="1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G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H20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W44" i="16"/>
  <c r="U44" i="16"/>
  <c r="Q44" i="16"/>
  <c r="AN43" i="16"/>
  <c r="AM43" i="16"/>
  <c r="F44" i="16"/>
  <c r="AJ43" i="16"/>
  <c r="AI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AC42" i="16" s="1"/>
  <c r="M42" i="16"/>
  <c r="AQ42" i="16" s="1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O31" i="16"/>
  <c r="AL31" i="16"/>
  <c r="AK31" i="16"/>
  <c r="F32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N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W44" i="17"/>
  <c r="S44" i="17"/>
  <c r="AO43" i="17"/>
  <c r="AN43" i="17"/>
  <c r="AK43" i="17"/>
  <c r="AJ43" i="17"/>
  <c r="AG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U32" i="17"/>
  <c r="S32" i="17"/>
  <c r="Q32" i="17"/>
  <c r="AN31" i="17"/>
  <c r="AK31" i="17"/>
  <c r="AJ31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S20" i="17"/>
  <c r="Q20" i="17"/>
  <c r="J20" i="17"/>
  <c r="AI19" i="17"/>
  <c r="AH19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Y44" i="4"/>
  <c r="Q44" i="4"/>
  <c r="F44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Q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Y20" i="4"/>
  <c r="AK19" i="4"/>
  <c r="AO19" i="4"/>
  <c r="AG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B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W32" i="7"/>
  <c r="U32" i="7"/>
  <c r="S32" i="7"/>
  <c r="AO31" i="7"/>
  <c r="AN31" i="7"/>
  <c r="AK31" i="7"/>
  <c r="AJ31" i="7"/>
  <c r="AG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AQ29" i="7" s="1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U20" i="7"/>
  <c r="Q20" i="7"/>
  <c r="AO19" i="7"/>
  <c r="AL19" i="7"/>
  <c r="AK19" i="7"/>
  <c r="AH19" i="7"/>
  <c r="AG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P18" i="7" s="1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B15" i="9"/>
  <c r="AA15" i="9"/>
  <c r="AB42" i="9"/>
  <c r="AA42" i="9"/>
  <c r="AC42" i="9" s="1"/>
  <c r="AB41" i="9"/>
  <c r="AA41" i="9"/>
  <c r="AC41" i="9" s="1"/>
  <c r="AB40" i="9"/>
  <c r="AA40" i="9"/>
  <c r="AB39" i="9"/>
  <c r="AA39" i="9"/>
  <c r="AB30" i="9"/>
  <c r="AA30" i="9"/>
  <c r="AC30" i="9" s="1"/>
  <c r="AB29" i="9"/>
  <c r="AQ29" i="9" s="1"/>
  <c r="AA29" i="9"/>
  <c r="AB28" i="9"/>
  <c r="AA28" i="9"/>
  <c r="AC28" i="9" s="1"/>
  <c r="AB27" i="9"/>
  <c r="AA27" i="9"/>
  <c r="N42" i="17" l="1"/>
  <c r="N30" i="17"/>
  <c r="AR30" i="17" s="1"/>
  <c r="AP28" i="17"/>
  <c r="AQ18" i="17"/>
  <c r="AQ41" i="17"/>
  <c r="AC39" i="17"/>
  <c r="AP40" i="17"/>
  <c r="AQ17" i="17"/>
  <c r="AC30" i="16"/>
  <c r="AP30" i="17"/>
  <c r="AC30" i="17"/>
  <c r="AQ29" i="17"/>
  <c r="AC27" i="17"/>
  <c r="AC29" i="17"/>
  <c r="AC16" i="17"/>
  <c r="AR16" i="17" s="1"/>
  <c r="AQ30" i="16"/>
  <c r="AC28" i="16"/>
  <c r="AC15" i="16"/>
  <c r="AC16" i="9"/>
  <c r="AP27" i="8"/>
  <c r="N40" i="17"/>
  <c r="AQ40" i="17"/>
  <c r="N16" i="17"/>
  <c r="N28" i="15"/>
  <c r="N30" i="15"/>
  <c r="AQ15" i="14"/>
  <c r="AQ15" i="4"/>
  <c r="AC41" i="16"/>
  <c r="AP30" i="16"/>
  <c r="AQ29" i="15"/>
  <c r="AQ42" i="11"/>
  <c r="AC16" i="11"/>
  <c r="AC15" i="12"/>
  <c r="AQ15" i="7"/>
  <c r="AC15" i="7"/>
  <c r="AC17" i="7"/>
  <c r="AC18" i="7"/>
  <c r="AQ29" i="16"/>
  <c r="AQ41" i="11"/>
  <c r="N17" i="11"/>
  <c r="N41" i="10"/>
  <c r="N16" i="12"/>
  <c r="N18" i="12"/>
  <c r="AQ41" i="7"/>
  <c r="AQ27" i="7"/>
  <c r="AQ28" i="7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AR28" i="12" s="1"/>
  <c r="W32" i="12"/>
  <c r="AQ29" i="12"/>
  <c r="AC27" i="12"/>
  <c r="S32" i="12"/>
  <c r="AG19" i="12"/>
  <c r="AO19" i="12"/>
  <c r="W20" i="12"/>
  <c r="AL20" i="12" s="1"/>
  <c r="AP16" i="12"/>
  <c r="AC17" i="12"/>
  <c r="AP18" i="12"/>
  <c r="AH19" i="12"/>
  <c r="AL19" i="12"/>
  <c r="Q20" i="12"/>
  <c r="Y20" i="12"/>
  <c r="AQ40" i="9"/>
  <c r="AC40" i="9"/>
  <c r="AP39" i="9"/>
  <c r="AP42" i="9"/>
  <c r="AJ43" i="9"/>
  <c r="AN43" i="9"/>
  <c r="S44" i="9"/>
  <c r="AQ30" i="9"/>
  <c r="Q20" i="9"/>
  <c r="AF20" i="9" s="1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AR27" i="14" s="1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F20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C20" i="7" s="1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AF20" i="15" s="1"/>
  <c r="Y20" i="15"/>
  <c r="AC17" i="14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F32" i="4"/>
  <c r="AN31" i="4"/>
  <c r="AH31" i="17"/>
  <c r="AL31" i="17"/>
  <c r="AP27" i="16"/>
  <c r="AM31" i="16"/>
  <c r="AR28" i="15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AL32" i="8" s="1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2" i="9" s="1"/>
  <c r="AL31" i="9"/>
  <c r="AQ29" i="8"/>
  <c r="AG31" i="8"/>
  <c r="AK31" i="8"/>
  <c r="AO31" i="8"/>
  <c r="AQ39" i="11"/>
  <c r="AR40" i="9"/>
  <c r="AP39" i="7"/>
  <c r="AC41" i="4"/>
  <c r="U44" i="4"/>
  <c r="AJ44" i="4" s="1"/>
  <c r="AL44" i="11"/>
  <c r="AQ40" i="6"/>
  <c r="AQ41" i="9"/>
  <c r="W44" i="9"/>
  <c r="AQ39" i="7"/>
  <c r="AQ40" i="7"/>
  <c r="AJ43" i="7"/>
  <c r="AN43" i="7"/>
  <c r="W44" i="7"/>
  <c r="AL44" i="7" s="1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AL32" i="7" s="1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AF32" i="12" s="1"/>
  <c r="N27" i="9"/>
  <c r="AR27" i="9" s="1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AN32" i="15" s="1"/>
  <c r="J32" i="11"/>
  <c r="AN32" i="11" s="1"/>
  <c r="H32" i="6"/>
  <c r="N30" i="7"/>
  <c r="AR30" i="7" s="1"/>
  <c r="F32" i="7"/>
  <c r="AJ32" i="7" s="1"/>
  <c r="AQ29" i="4"/>
  <c r="D32" i="4"/>
  <c r="N29" i="14"/>
  <c r="AR29" i="14" s="1"/>
  <c r="D32" i="14"/>
  <c r="AH32" i="14" s="1"/>
  <c r="AQ30" i="10"/>
  <c r="B32" i="10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AF20" i="12" s="1"/>
  <c r="D20" i="9"/>
  <c r="AH20" i="9" s="1"/>
  <c r="N15" i="8"/>
  <c r="B20" i="8"/>
  <c r="J20" i="8"/>
  <c r="AN20" i="8" s="1"/>
  <c r="AN19" i="17"/>
  <c r="F20" i="16"/>
  <c r="N18" i="7"/>
  <c r="F20" i="7"/>
  <c r="AJ20" i="7" s="1"/>
  <c r="H20" i="16"/>
  <c r="F20" i="14"/>
  <c r="AJ20" i="14" s="1"/>
  <c r="H20" i="12"/>
  <c r="D20" i="16"/>
  <c r="AQ16" i="15"/>
  <c r="N18" i="15"/>
  <c r="N18" i="11"/>
  <c r="D20" i="11"/>
  <c r="AH20" i="11" s="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30" i="4"/>
  <c r="D44" i="7"/>
  <c r="AI19" i="4"/>
  <c r="H20" i="4"/>
  <c r="H44" i="4"/>
  <c r="AP39" i="17"/>
  <c r="S20" i="16"/>
  <c r="AP28" i="16"/>
  <c r="N28" i="16"/>
  <c r="AR28" i="16" s="1"/>
  <c r="S20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R16" i="15" s="1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AC32" i="11" s="1"/>
  <c r="B20" i="7"/>
  <c r="AQ41" i="4"/>
  <c r="AQ30" i="12"/>
  <c r="AC30" i="12"/>
  <c r="AR30" i="12" s="1"/>
  <c r="J20" i="7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B20" i="16"/>
  <c r="B32" i="16"/>
  <c r="S32" i="16"/>
  <c r="AJ44" i="16"/>
  <c r="AC39" i="15"/>
  <c r="AP39" i="15"/>
  <c r="B20" i="14"/>
  <c r="AK43" i="11"/>
  <c r="AP41" i="6"/>
  <c r="AQ41" i="12"/>
  <c r="N41" i="12"/>
  <c r="AQ16" i="8"/>
  <c r="N16" i="8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O31" i="12"/>
  <c r="AQ16" i="9"/>
  <c r="N16" i="9"/>
  <c r="AR16" i="9" s="1"/>
  <c r="AP39" i="8"/>
  <c r="N39" i="8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N15" i="11"/>
  <c r="AR15" i="11" s="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D32" i="15"/>
  <c r="H44" i="15"/>
  <c r="N16" i="14"/>
  <c r="AR16" i="14" s="1"/>
  <c r="N30" i="14"/>
  <c r="D44" i="14"/>
  <c r="AH44" i="14" s="1"/>
  <c r="AP17" i="11"/>
  <c r="AP30" i="11"/>
  <c r="N30" i="11"/>
  <c r="AR30" i="11" s="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AR39" i="14" s="1"/>
  <c r="F44" i="14"/>
  <c r="AM19" i="10"/>
  <c r="AF32" i="10"/>
  <c r="AO31" i="10"/>
  <c r="B44" i="10"/>
  <c r="AP28" i="6"/>
  <c r="N28" i="6"/>
  <c r="AR28" i="6" s="1"/>
  <c r="AN20" i="12"/>
  <c r="AK19" i="12"/>
  <c r="AH19" i="8"/>
  <c r="D20" i="17"/>
  <c r="AH20" i="17" s="1"/>
  <c r="H32" i="17"/>
  <c r="N18" i="16"/>
  <c r="D20" i="15"/>
  <c r="H32" i="15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N44" i="8"/>
  <c r="AL43" i="8"/>
  <c r="F20" i="17"/>
  <c r="AF43" i="16"/>
  <c r="F20" i="15"/>
  <c r="AP42" i="11"/>
  <c r="N42" i="11"/>
  <c r="U32" i="6"/>
  <c r="AO43" i="9"/>
  <c r="J44" i="9"/>
  <c r="AL31" i="8"/>
  <c r="D44" i="16"/>
  <c r="Q44" i="14"/>
  <c r="AP16" i="11"/>
  <c r="N16" i="11"/>
  <c r="AR16" i="11" s="1"/>
  <c r="AQ18" i="11"/>
  <c r="AP28" i="11"/>
  <c r="U32" i="10"/>
  <c r="AC32" i="10" s="1"/>
  <c r="N17" i="6"/>
  <c r="F32" i="6"/>
  <c r="AF31" i="16"/>
  <c r="N15" i="14"/>
  <c r="AF31" i="14"/>
  <c r="AC18" i="11"/>
  <c r="AP18" i="11"/>
  <c r="B32" i="11"/>
  <c r="B44" i="11"/>
  <c r="AP29" i="10"/>
  <c r="N29" i="10"/>
  <c r="AR29" i="10" s="1"/>
  <c r="F44" i="6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F31" i="12"/>
  <c r="AP41" i="12"/>
  <c r="AP27" i="9"/>
  <c r="AP30" i="9"/>
  <c r="AP16" i="8"/>
  <c r="N18" i="8"/>
  <c r="AR18" i="8" s="1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R41" i="8" s="1"/>
  <c r="AF43" i="8"/>
  <c r="Q20" i="11"/>
  <c r="N39" i="11"/>
  <c r="N17" i="10"/>
  <c r="AF19" i="10"/>
  <c r="F32" i="10"/>
  <c r="J44" i="10"/>
  <c r="AN44" i="10" s="1"/>
  <c r="Q20" i="6"/>
  <c r="N39" i="6"/>
  <c r="N17" i="12"/>
  <c r="AR17" i="12" s="1"/>
  <c r="AF19" i="12"/>
  <c r="F32" i="12"/>
  <c r="AJ32" i="12" s="1"/>
  <c r="J44" i="12"/>
  <c r="D32" i="9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C44" i="17" l="1"/>
  <c r="AN44" i="17"/>
  <c r="AR30" i="16"/>
  <c r="AL44" i="15"/>
  <c r="AL32" i="17"/>
  <c r="AR30" i="14"/>
  <c r="AR42" i="10"/>
  <c r="AR18" i="10"/>
  <c r="AJ44" i="6"/>
  <c r="AH44" i="6"/>
  <c r="AR39" i="6"/>
  <c r="AN44" i="12"/>
  <c r="AR29" i="12"/>
  <c r="AR27" i="12"/>
  <c r="AR17" i="9"/>
  <c r="AR18" i="7"/>
  <c r="AR17" i="7"/>
  <c r="AR15" i="7"/>
  <c r="AF32" i="15"/>
  <c r="AN20" i="15"/>
  <c r="N32" i="14"/>
  <c r="AR17" i="14"/>
  <c r="AR30" i="10"/>
  <c r="AR16" i="12"/>
  <c r="AR17" i="8"/>
  <c r="AR16" i="7"/>
  <c r="AR39" i="4"/>
  <c r="AR42" i="4"/>
  <c r="AR17" i="4"/>
  <c r="AC32" i="16"/>
  <c r="AR16" i="16"/>
  <c r="AL32" i="15"/>
  <c r="AH32" i="15"/>
  <c r="AC32" i="15"/>
  <c r="AJ20" i="15"/>
  <c r="AR42" i="14"/>
  <c r="AH20" i="14"/>
  <c r="AR42" i="11"/>
  <c r="AJ44" i="11"/>
  <c r="AR28" i="11"/>
  <c r="AH44" i="10"/>
  <c r="AC44" i="10"/>
  <c r="AR17" i="10"/>
  <c r="AR41" i="6"/>
  <c r="AL44" i="6"/>
  <c r="AR30" i="6"/>
  <c r="AR16" i="6"/>
  <c r="AH20" i="6"/>
  <c r="AL20" i="6"/>
  <c r="AN20" i="6"/>
  <c r="AH20" i="12"/>
  <c r="AR29" i="9"/>
  <c r="AR39" i="8"/>
  <c r="AR29" i="8"/>
  <c r="AR41" i="7"/>
  <c r="AH20" i="7"/>
  <c r="AN20" i="7"/>
  <c r="AH44" i="9"/>
  <c r="AN44" i="9"/>
  <c r="AC32" i="9"/>
  <c r="AH32" i="9"/>
  <c r="AR15" i="9"/>
  <c r="AR42" i="8"/>
  <c r="AH44" i="8"/>
  <c r="AR27" i="8"/>
  <c r="AR16" i="8"/>
  <c r="AR28" i="7"/>
  <c r="AR40" i="16"/>
  <c r="AH32" i="16"/>
  <c r="AR40" i="14"/>
  <c r="AR18" i="11"/>
  <c r="AH32" i="6"/>
  <c r="AR18" i="6"/>
  <c r="AL32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R20" i="9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<sst xmlns="http://schemas.openxmlformats.org/spreadsheetml/2006/main" count="3300" uniqueCount="40">
  <si>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</si>
  <si>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</si>
  <si>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</si>
  <si>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</si>
  <si>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</si>
  <si>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</si>
  <si>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</si>
  <si>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</si>
  <si>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</si>
  <si>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</si>
  <si>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</si>
  <si>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</si>
  <si>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</si>
  <si>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</si>
  <si>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</si>
  <si>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</si>
  <si>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</si>
  <si>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</si>
  <si>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</si>
  <si>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</si>
  <si>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</si>
  <si>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</si>
  <si>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</si>
  <si>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</si>
  <si>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</si>
  <si>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</si>
  <si>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</si>
  <si>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</si>
  <si>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</si>
  <si>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</si>
  <si>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</si>
  <si>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</si>
  <si>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</si>
  <si>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</si>
  <si>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</si>
  <si>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</si>
  <si>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</si>
  <si>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</si>
  <si>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</si>
  <si>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2024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</si>
</sst>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9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8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7593800.0000000009</v>
      </c>
      <c r="C15" s="2"/>
      <c r="D15" s="2">
        <v>4592400</v>
      </c>
      <c r="E15" s="2"/>
      <c r="F15" s="2">
        <v>3063750</v>
      </c>
      <c r="G15" s="2"/>
      <c r="H15" s="2">
        <v>31286889.999999996</v>
      </c>
      <c r="I15" s="2"/>
      <c r="J15" s="2">
        <v>0</v>
      </c>
      <c r="K15" s="2"/>
      <c r="L15" s="1">
        <f t="shared" ref="L15:M18" si="0">B15+D15+F15+H15+J15</f>
        <v>46536840</v>
      </c>
      <c r="M15" s="13">
        <f t="shared" si="0"/>
        <v>0</v>
      </c>
      <c r="N15" s="14">
        <f>L15+M15</f>
        <v>46536840</v>
      </c>
      <c r="P15" s="3" t="s">
        <v>12</v>
      </c>
      <c r="Q15" s="2">
        <v>1185</v>
      </c>
      <c r="R15" s="2">
        <v>0</v>
      </c>
      <c r="S15" s="2">
        <v>774</v>
      </c>
      <c r="T15" s="2">
        <v>0</v>
      </c>
      <c r="U15" s="2">
        <v>285</v>
      </c>
      <c r="V15" s="2">
        <v>0</v>
      </c>
      <c r="W15" s="2">
        <v>6414</v>
      </c>
      <c r="X15" s="2">
        <v>0</v>
      </c>
      <c r="Y15" s="2">
        <v>282</v>
      </c>
      <c r="Z15" s="2">
        <v>0</v>
      </c>
      <c r="AA15" s="1">
        <f t="shared" ref="AA15:AB18" si="1">Q15+S15+U15+W15+Y15</f>
        <v>8940</v>
      </c>
      <c r="AB15" s="13">
        <f t="shared" si="1"/>
        <v>0</v>
      </c>
      <c r="AC15" s="14">
        <f>AA15+AB15</f>
        <v>8940</v>
      </c>
      <c r="AE15" s="3" t="s">
        <v>12</v>
      </c>
      <c r="AF15" s="2">
        <f t="shared" ref="AF15:AR18" si="2">IFERROR(B15/Q15, "N.A.")</f>
        <v>6408.2700421940935</v>
      </c>
      <c r="AG15" s="2" t="str">
        <f t="shared" si="2"/>
        <v>N.A.</v>
      </c>
      <c r="AH15" s="2">
        <f t="shared" si="2"/>
        <v>5933.333333333333</v>
      </c>
      <c r="AI15" s="2" t="str">
        <f t="shared" si="2"/>
        <v>N.A.</v>
      </c>
      <c r="AJ15" s="2">
        <f t="shared" si="2"/>
        <v>10750</v>
      </c>
      <c r="AK15" s="2" t="str">
        <f t="shared" si="2"/>
        <v>N.A.</v>
      </c>
      <c r="AL15" s="2">
        <f t="shared" si="2"/>
        <v>4877.906142812597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5205.4630872483222</v>
      </c>
      <c r="AQ15" s="16" t="str">
        <f t="shared" si="2"/>
        <v>N.A.</v>
      </c>
      <c r="AR15" s="14">
        <f t="shared" si="2"/>
        <v>5205.4630872483222</v>
      </c>
    </row>
    <row r="16" spans="1:44" ht="15" customHeight="1" thickBot="1" x14ac:dyDescent="0.3">
      <c r="A16" s="3" t="s">
        <v>13</v>
      </c>
      <c r="B16" s="2">
        <v>16822445</v>
      </c>
      <c r="C16" s="2">
        <v>2176000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16822445</v>
      </c>
      <c r="M16" s="13">
        <f t="shared" si="0"/>
        <v>2176000</v>
      </c>
      <c r="N16" s="14">
        <f>L16+M16</f>
        <v>18998445</v>
      </c>
      <c r="P16" s="3" t="s">
        <v>13</v>
      </c>
      <c r="Q16" s="2">
        <v>3431</v>
      </c>
      <c r="R16" s="2">
        <v>272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3431</v>
      </c>
      <c r="AB16" s="13">
        <f t="shared" si="1"/>
        <v>272</v>
      </c>
      <c r="AC16" s="14">
        <f>AA16+AB16</f>
        <v>3703</v>
      </c>
      <c r="AE16" s="3" t="s">
        <v>13</v>
      </c>
      <c r="AF16" s="2">
        <f t="shared" si="2"/>
        <v>4903.0734479743514</v>
      </c>
      <c r="AG16" s="2">
        <f t="shared" si="2"/>
        <v>8000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4903.0734479743514</v>
      </c>
      <c r="AQ16" s="16">
        <f t="shared" si="2"/>
        <v>8000</v>
      </c>
      <c r="AR16" s="14">
        <f t="shared" si="2"/>
        <v>5130.5549554415338</v>
      </c>
    </row>
    <row r="17" spans="1:44" ht="15" customHeight="1" thickBot="1" x14ac:dyDescent="0.3">
      <c r="A17" s="3" t="s">
        <v>14</v>
      </c>
      <c r="B17" s="2">
        <v>34807710</v>
      </c>
      <c r="C17" s="2">
        <v>140264099.99999997</v>
      </c>
      <c r="D17" s="2">
        <v>12821949.999999998</v>
      </c>
      <c r="E17" s="2"/>
      <c r="F17" s="2"/>
      <c r="G17" s="2">
        <v>9804000</v>
      </c>
      <c r="H17" s="2"/>
      <c r="I17" s="2">
        <v>20969680</v>
      </c>
      <c r="J17" s="2">
        <v>0</v>
      </c>
      <c r="K17" s="2"/>
      <c r="L17" s="1">
        <f t="shared" si="0"/>
        <v>47629660</v>
      </c>
      <c r="M17" s="13">
        <f t="shared" si="0"/>
        <v>171037779.99999997</v>
      </c>
      <c r="N17" s="14">
        <f>L17+M17</f>
        <v>218667439.99999997</v>
      </c>
      <c r="P17" s="3" t="s">
        <v>14</v>
      </c>
      <c r="Q17" s="2">
        <v>8513</v>
      </c>
      <c r="R17" s="2">
        <v>22360</v>
      </c>
      <c r="S17" s="2">
        <v>3719</v>
      </c>
      <c r="T17" s="2">
        <v>0</v>
      </c>
      <c r="U17" s="2">
        <v>0</v>
      </c>
      <c r="V17" s="2">
        <v>2086</v>
      </c>
      <c r="W17" s="2">
        <v>0</v>
      </c>
      <c r="X17" s="2">
        <v>1895</v>
      </c>
      <c r="Y17" s="2">
        <v>1195</v>
      </c>
      <c r="Z17" s="2">
        <v>0</v>
      </c>
      <c r="AA17" s="1">
        <f t="shared" si="1"/>
        <v>13427</v>
      </c>
      <c r="AB17" s="13">
        <f t="shared" si="1"/>
        <v>26341</v>
      </c>
      <c r="AC17" s="14">
        <f>AA17+AB17</f>
        <v>39768</v>
      </c>
      <c r="AE17" s="3" t="s">
        <v>14</v>
      </c>
      <c r="AF17" s="2">
        <f t="shared" si="2"/>
        <v>4088.7712909667566</v>
      </c>
      <c r="AG17" s="2">
        <f t="shared" si="2"/>
        <v>6272.9919499105536</v>
      </c>
      <c r="AH17" s="2">
        <f t="shared" si="2"/>
        <v>3447.6875504167783</v>
      </c>
      <c r="AI17" s="2" t="str">
        <f t="shared" si="2"/>
        <v>N.A.</v>
      </c>
      <c r="AJ17" s="2" t="str">
        <f t="shared" si="2"/>
        <v>N.A.</v>
      </c>
      <c r="AK17" s="2">
        <f t="shared" si="2"/>
        <v>4699.9041227229145</v>
      </c>
      <c r="AL17" s="2" t="str">
        <f t="shared" si="2"/>
        <v>N.A.</v>
      </c>
      <c r="AM17" s="2">
        <f t="shared" si="2"/>
        <v>11065.794195250659</v>
      </c>
      <c r="AN17" s="2">
        <f t="shared" si="2"/>
        <v>0</v>
      </c>
      <c r="AO17" s="2" t="str">
        <f t="shared" si="2"/>
        <v>N.A.</v>
      </c>
      <c r="AP17" s="15">
        <f t="shared" si="2"/>
        <v>3547.3046845907502</v>
      </c>
      <c r="AQ17" s="16">
        <f t="shared" si="2"/>
        <v>6493.2151398959786</v>
      </c>
      <c r="AR17" s="14">
        <f t="shared" si="2"/>
        <v>5498.577750955541</v>
      </c>
    </row>
    <row r="18" spans="1:44" ht="15" customHeight="1" thickBot="1" x14ac:dyDescent="0.3">
      <c r="A18" s="3" t="s">
        <v>15</v>
      </c>
      <c r="B18" s="2">
        <v>918480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918480</v>
      </c>
      <c r="M18" s="13">
        <f t="shared" si="0"/>
        <v>0</v>
      </c>
      <c r="N18" s="14">
        <f>L18+M18</f>
        <v>918480</v>
      </c>
      <c r="P18" s="3" t="s">
        <v>15</v>
      </c>
      <c r="Q18" s="2">
        <v>356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356</v>
      </c>
      <c r="AB18" s="13">
        <f t="shared" si="1"/>
        <v>0</v>
      </c>
      <c r="AC18" s="22">
        <f>AA18+AB18</f>
        <v>356</v>
      </c>
      <c r="AE18" s="3" t="s">
        <v>15</v>
      </c>
      <c r="AF18" s="2">
        <f t="shared" si="2"/>
        <v>2580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2580</v>
      </c>
      <c r="AQ18" s="16" t="str">
        <f t="shared" si="2"/>
        <v>N.A.</v>
      </c>
      <c r="AR18" s="14">
        <f t="shared" si="2"/>
        <v>2580</v>
      </c>
    </row>
    <row r="19" spans="1:44" ht="15" customHeight="1" thickBot="1" x14ac:dyDescent="0.3">
      <c r="A19" s="4" t="s">
        <v>16</v>
      </c>
      <c r="B19" s="2">
        <v>60142434.999999993</v>
      </c>
      <c r="C19" s="2">
        <v>142440100</v>
      </c>
      <c r="D19" s="2">
        <v>17414350.000000004</v>
      </c>
      <c r="E19" s="2"/>
      <c r="F19" s="2">
        <v>3063750</v>
      </c>
      <c r="G19" s="2">
        <v>9804000</v>
      </c>
      <c r="H19" s="2">
        <v>31286889.999999996</v>
      </c>
      <c r="I19" s="2">
        <v>20969680</v>
      </c>
      <c r="J19" s="2">
        <v>0</v>
      </c>
      <c r="K19" s="2"/>
      <c r="L19" s="1">
        <f t="shared" ref="L19" si="3">B19+D19+F19+H19+J19</f>
        <v>111907425</v>
      </c>
      <c r="M19" s="13">
        <f t="shared" ref="M19" si="4">C19+E19+G19+I19+K19</f>
        <v>173213780</v>
      </c>
      <c r="N19" s="22">
        <f>L19+M19</f>
        <v>285121205</v>
      </c>
      <c r="P19" s="4" t="s">
        <v>16</v>
      </c>
      <c r="Q19" s="2">
        <v>13485</v>
      </c>
      <c r="R19" s="2">
        <v>22632</v>
      </c>
      <c r="S19" s="2">
        <v>4493</v>
      </c>
      <c r="T19" s="2">
        <v>0</v>
      </c>
      <c r="U19" s="2">
        <v>285</v>
      </c>
      <c r="V19" s="2">
        <v>2086</v>
      </c>
      <c r="W19" s="2">
        <v>6414</v>
      </c>
      <c r="X19" s="2">
        <v>1895</v>
      </c>
      <c r="Y19" s="2">
        <v>1477</v>
      </c>
      <c r="Z19" s="2">
        <v>0</v>
      </c>
      <c r="AA19" s="1">
        <f t="shared" ref="AA19" si="5">Q19+S19+U19+W19+Y19</f>
        <v>26154</v>
      </c>
      <c r="AB19" s="13">
        <f t="shared" ref="AB19" si="6">R19+T19+V19+X19+Z19</f>
        <v>26613</v>
      </c>
      <c r="AC19" s="14">
        <f>AA19+AB19</f>
        <v>52767</v>
      </c>
      <c r="AE19" s="4" t="s">
        <v>16</v>
      </c>
      <c r="AF19" s="2">
        <f t="shared" ref="AF19:AO19" si="7">IFERROR(B19/Q19, "N.A.")</f>
        <v>4459.9506859473486</v>
      </c>
      <c r="AG19" s="2">
        <f t="shared" si="7"/>
        <v>6293.7477907387765</v>
      </c>
      <c r="AH19" s="2">
        <f t="shared" si="7"/>
        <v>3875.8847095481869</v>
      </c>
      <c r="AI19" s="2" t="str">
        <f t="shared" si="7"/>
        <v>N.A.</v>
      </c>
      <c r="AJ19" s="2">
        <f t="shared" si="7"/>
        <v>10750</v>
      </c>
      <c r="AK19" s="2">
        <f t="shared" si="7"/>
        <v>4699.9041227229145</v>
      </c>
      <c r="AL19" s="2">
        <f t="shared" si="7"/>
        <v>4877.906142812597</v>
      </c>
      <c r="AM19" s="2">
        <f t="shared" si="7"/>
        <v>11065.794195250659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4278.7881394815322</v>
      </c>
      <c r="AQ19" s="16">
        <f t="shared" ref="AQ19" si="9">IFERROR(M19/AB19, "N.A.")</f>
        <v>6508.6153383684668</v>
      </c>
      <c r="AR19" s="14">
        <f t="shared" ref="AR19" si="10">IFERROR(N19/AC19, "N.A.")</f>
        <v>5403.3999469365326</v>
      </c>
    </row>
    <row r="20" spans="1:44" ht="15" customHeight="1" thickBot="1" x14ac:dyDescent="0.3">
      <c r="A20" s="5" t="s">
        <v>0</v>
      </c>
      <c r="B20" s="28">
        <f>B19+C19</f>
        <v>202582535</v>
      </c>
      <c r="C20" s="30"/>
      <c r="D20" s="28">
        <f>D19+E19</f>
        <v>17414350.000000004</v>
      </c>
      <c r="E20" s="30"/>
      <c r="F20" s="28">
        <f>F19+G19</f>
        <v>12867750</v>
      </c>
      <c r="G20" s="30"/>
      <c r="H20" s="28">
        <f>H19+I19</f>
        <v>52256570</v>
      </c>
      <c r="I20" s="30"/>
      <c r="J20" s="28">
        <f>J19+K19</f>
        <v>0</v>
      </c>
      <c r="K20" s="30"/>
      <c r="L20" s="28">
        <f>L19+M19</f>
        <v>285121205</v>
      </c>
      <c r="M20" s="29"/>
      <c r="N20" s="23">
        <f>B20+D20+F20+H20+J20</f>
        <v>285121205</v>
      </c>
      <c r="P20" s="5" t="s">
        <v>0</v>
      </c>
      <c r="Q20" s="28">
        <f>Q19+R19</f>
        <v>36117</v>
      </c>
      <c r="R20" s="30"/>
      <c r="S20" s="28">
        <f>S19+T19</f>
        <v>4493</v>
      </c>
      <c r="T20" s="30"/>
      <c r="U20" s="28">
        <f>U19+V19</f>
        <v>2371</v>
      </c>
      <c r="V20" s="30"/>
      <c r="W20" s="28">
        <f>W19+X19</f>
        <v>8309</v>
      </c>
      <c r="X20" s="30"/>
      <c r="Y20" s="28">
        <f>Y19+Z19</f>
        <v>1477</v>
      </c>
      <c r="Z20" s="30"/>
      <c r="AA20" s="28">
        <f>AA19+AB19</f>
        <v>52767</v>
      </c>
      <c r="AB20" s="30"/>
      <c r="AC20" s="24">
        <f>Q20+S20+U20+W20+Y20</f>
        <v>52767</v>
      </c>
      <c r="AE20" s="5" t="s">
        <v>0</v>
      </c>
      <c r="AF20" s="31">
        <f>IFERROR(B20/Q20,"N.A.")</f>
        <v>5609.0631835423765</v>
      </c>
      <c r="AG20" s="32"/>
      <c r="AH20" s="31">
        <f>IFERROR(D20/S20,"N.A.")</f>
        <v>3875.8847095481869</v>
      </c>
      <c r="AI20" s="32"/>
      <c r="AJ20" s="31">
        <f>IFERROR(F20/U20,"N.A.")</f>
        <v>5427.1404470687476</v>
      </c>
      <c r="AK20" s="32"/>
      <c r="AL20" s="31">
        <f>IFERROR(H20/W20,"N.A.")</f>
        <v>6289.1527259598024</v>
      </c>
      <c r="AM20" s="32"/>
      <c r="AN20" s="31">
        <f>IFERROR(J20/Y20,"N.A.")</f>
        <v>0</v>
      </c>
      <c r="AO20" s="32"/>
      <c r="AP20" s="31">
        <f>IFERROR(L20/AA20,"N.A.")</f>
        <v>5403.3999469365326</v>
      </c>
      <c r="AQ20" s="32"/>
      <c r="AR20" s="17">
        <f>IFERROR(N20/AC20, "N.A.")</f>
        <v>5403.3999469365326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6123200</v>
      </c>
      <c r="C27" s="2"/>
      <c r="D27" s="2">
        <v>4592400</v>
      </c>
      <c r="E27" s="2"/>
      <c r="F27" s="2">
        <v>3063750</v>
      </c>
      <c r="G27" s="2"/>
      <c r="H27" s="2">
        <v>19499139.999999996</v>
      </c>
      <c r="I27" s="2"/>
      <c r="J27" s="2"/>
      <c r="K27" s="2"/>
      <c r="L27" s="1">
        <f t="shared" ref="L27:M30" si="11">B27+D27+F27+H27+J27</f>
        <v>33278489.999999996</v>
      </c>
      <c r="M27" s="13">
        <f t="shared" si="11"/>
        <v>0</v>
      </c>
      <c r="N27" s="14">
        <f>L27+M27</f>
        <v>33278489.999999996</v>
      </c>
      <c r="P27" s="3" t="s">
        <v>12</v>
      </c>
      <c r="Q27" s="2">
        <v>628</v>
      </c>
      <c r="R27" s="2">
        <v>0</v>
      </c>
      <c r="S27" s="2">
        <v>774</v>
      </c>
      <c r="T27" s="2">
        <v>0</v>
      </c>
      <c r="U27" s="2">
        <v>285</v>
      </c>
      <c r="V27" s="2">
        <v>0</v>
      </c>
      <c r="W27" s="2">
        <v>2527</v>
      </c>
      <c r="X27" s="2">
        <v>0</v>
      </c>
      <c r="Y27" s="2">
        <v>0</v>
      </c>
      <c r="Z27" s="2">
        <v>0</v>
      </c>
      <c r="AA27" s="1">
        <f t="shared" ref="AA27:AB30" si="12">Q27+S27+U27+W27+Y27</f>
        <v>4214</v>
      </c>
      <c r="AB27" s="13">
        <f t="shared" si="12"/>
        <v>0</v>
      </c>
      <c r="AC27" s="14">
        <f>AA27+AB27</f>
        <v>4214</v>
      </c>
      <c r="AE27" s="3" t="s">
        <v>12</v>
      </c>
      <c r="AF27" s="2">
        <f t="shared" ref="AF27:AR30" si="13">IFERROR(B27/Q27, "N.A.")</f>
        <v>9750.3184713375795</v>
      </c>
      <c r="AG27" s="2" t="str">
        <f t="shared" si="13"/>
        <v>N.A.</v>
      </c>
      <c r="AH27" s="2">
        <f t="shared" si="13"/>
        <v>5933.333333333333</v>
      </c>
      <c r="AI27" s="2" t="str">
        <f t="shared" si="13"/>
        <v>N.A.</v>
      </c>
      <c r="AJ27" s="2">
        <f t="shared" si="13"/>
        <v>10750</v>
      </c>
      <c r="AK27" s="2" t="str">
        <f t="shared" si="13"/>
        <v>N.A.</v>
      </c>
      <c r="AL27" s="2">
        <f t="shared" si="13"/>
        <v>7716.3197467352575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7897.1262458471756</v>
      </c>
      <c r="AQ27" s="16" t="str">
        <f t="shared" si="13"/>
        <v>N.A.</v>
      </c>
      <c r="AR27" s="14">
        <f t="shared" si="13"/>
        <v>7897.1262458471756</v>
      </c>
    </row>
    <row r="28" spans="1:44" ht="15" customHeight="1" thickBot="1" x14ac:dyDescent="0.3">
      <c r="A28" s="3" t="s">
        <v>13</v>
      </c>
      <c r="B28" s="2">
        <v>3055580</v>
      </c>
      <c r="C28" s="2">
        <v>2176000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3055580</v>
      </c>
      <c r="M28" s="13">
        <f t="shared" si="11"/>
        <v>2176000</v>
      </c>
      <c r="N28" s="14">
        <f>L28+M28</f>
        <v>5231580</v>
      </c>
      <c r="P28" s="3" t="s">
        <v>13</v>
      </c>
      <c r="Q28" s="2">
        <v>418</v>
      </c>
      <c r="R28" s="2">
        <v>272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418</v>
      </c>
      <c r="AB28" s="13">
        <f t="shared" si="12"/>
        <v>272</v>
      </c>
      <c r="AC28" s="14">
        <f>AA28+AB28</f>
        <v>690</v>
      </c>
      <c r="AE28" s="3" t="s">
        <v>13</v>
      </c>
      <c r="AF28" s="2">
        <f t="shared" si="13"/>
        <v>7310</v>
      </c>
      <c r="AG28" s="2">
        <f t="shared" si="13"/>
        <v>8000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7310</v>
      </c>
      <c r="AQ28" s="16">
        <f t="shared" si="13"/>
        <v>8000</v>
      </c>
      <c r="AR28" s="14">
        <f t="shared" si="13"/>
        <v>7582</v>
      </c>
    </row>
    <row r="29" spans="1:44" ht="15" customHeight="1" thickBot="1" x14ac:dyDescent="0.3">
      <c r="A29" s="3" t="s">
        <v>14</v>
      </c>
      <c r="B29" s="2">
        <v>22695070</v>
      </c>
      <c r="C29" s="2">
        <v>66377740.000000015</v>
      </c>
      <c r="D29" s="2">
        <v>11444230</v>
      </c>
      <c r="E29" s="2"/>
      <c r="F29" s="2"/>
      <c r="G29" s="2">
        <v>4902000</v>
      </c>
      <c r="H29" s="2"/>
      <c r="I29" s="2">
        <v>20969680</v>
      </c>
      <c r="J29" s="2">
        <v>0</v>
      </c>
      <c r="K29" s="2"/>
      <c r="L29" s="1">
        <f t="shared" si="11"/>
        <v>34139300</v>
      </c>
      <c r="M29" s="13">
        <f t="shared" si="11"/>
        <v>92249420.000000015</v>
      </c>
      <c r="N29" s="14">
        <f>L29+M29</f>
        <v>126388720.00000001</v>
      </c>
      <c r="P29" s="3" t="s">
        <v>14</v>
      </c>
      <c r="Q29" s="2">
        <v>4836</v>
      </c>
      <c r="R29" s="2">
        <v>12472</v>
      </c>
      <c r="S29" s="2">
        <v>2663</v>
      </c>
      <c r="T29" s="2">
        <v>0</v>
      </c>
      <c r="U29" s="2">
        <v>0</v>
      </c>
      <c r="V29" s="2">
        <v>1801</v>
      </c>
      <c r="W29" s="2">
        <v>0</v>
      </c>
      <c r="X29" s="2">
        <v>1623</v>
      </c>
      <c r="Y29" s="2">
        <v>272</v>
      </c>
      <c r="Z29" s="2">
        <v>0</v>
      </c>
      <c r="AA29" s="1">
        <f t="shared" si="12"/>
        <v>7771</v>
      </c>
      <c r="AB29" s="13">
        <f t="shared" si="12"/>
        <v>15896</v>
      </c>
      <c r="AC29" s="14">
        <f>AA29+AB29</f>
        <v>23667</v>
      </c>
      <c r="AE29" s="3" t="s">
        <v>14</v>
      </c>
      <c r="AF29" s="2">
        <f t="shared" si="13"/>
        <v>4692.9425144747729</v>
      </c>
      <c r="AG29" s="2">
        <f t="shared" si="13"/>
        <v>5322.1407953816561</v>
      </c>
      <c r="AH29" s="2">
        <f t="shared" si="13"/>
        <v>4297.4953060458129</v>
      </c>
      <c r="AI29" s="2" t="str">
        <f t="shared" si="13"/>
        <v>N.A.</v>
      </c>
      <c r="AJ29" s="2" t="str">
        <f t="shared" si="13"/>
        <v>N.A.</v>
      </c>
      <c r="AK29" s="2">
        <f t="shared" si="13"/>
        <v>2721.8212104386453</v>
      </c>
      <c r="AL29" s="2" t="str">
        <f t="shared" si="13"/>
        <v>N.A.</v>
      </c>
      <c r="AM29" s="2">
        <f t="shared" si="13"/>
        <v>12920.320394331486</v>
      </c>
      <c r="AN29" s="2">
        <f t="shared" si="13"/>
        <v>0</v>
      </c>
      <c r="AO29" s="2" t="str">
        <f t="shared" si="13"/>
        <v>N.A.</v>
      </c>
      <c r="AP29" s="15">
        <f t="shared" si="13"/>
        <v>4393.1669025865394</v>
      </c>
      <c r="AQ29" s="16">
        <f t="shared" si="13"/>
        <v>5803.3102667337707</v>
      </c>
      <c r="AR29" s="14">
        <f t="shared" si="13"/>
        <v>5340.2932353065453</v>
      </c>
    </row>
    <row r="30" spans="1:44" ht="15" customHeight="1" thickBot="1" x14ac:dyDescent="0.3">
      <c r="A30" s="3" t="s">
        <v>15</v>
      </c>
      <c r="B30" s="2">
        <v>918480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918480</v>
      </c>
      <c r="M30" s="13">
        <f t="shared" si="11"/>
        <v>0</v>
      </c>
      <c r="N30" s="14">
        <f>L30+M30</f>
        <v>918480</v>
      </c>
      <c r="P30" s="3" t="s">
        <v>15</v>
      </c>
      <c r="Q30" s="2">
        <v>356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356</v>
      </c>
      <c r="AB30" s="13">
        <f t="shared" si="12"/>
        <v>0</v>
      </c>
      <c r="AC30" s="22">
        <f>AA30+AB30</f>
        <v>356</v>
      </c>
      <c r="AE30" s="3" t="s">
        <v>15</v>
      </c>
      <c r="AF30" s="2">
        <f t="shared" si="13"/>
        <v>2580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2580</v>
      </c>
      <c r="AQ30" s="16" t="str">
        <f t="shared" si="13"/>
        <v>N.A.</v>
      </c>
      <c r="AR30" s="14">
        <f t="shared" si="13"/>
        <v>2580</v>
      </c>
    </row>
    <row r="31" spans="1:44" ht="15" customHeight="1" thickBot="1" x14ac:dyDescent="0.3">
      <c r="A31" s="4" t="s">
        <v>16</v>
      </c>
      <c r="B31" s="2">
        <v>32792330</v>
      </c>
      <c r="C31" s="2">
        <v>68553740</v>
      </c>
      <c r="D31" s="2">
        <v>16036630.000000002</v>
      </c>
      <c r="E31" s="2"/>
      <c r="F31" s="2">
        <v>3063750</v>
      </c>
      <c r="G31" s="2">
        <v>4902000</v>
      </c>
      <c r="H31" s="2">
        <v>19499139.999999996</v>
      </c>
      <c r="I31" s="2">
        <v>20969680</v>
      </c>
      <c r="J31" s="2">
        <v>0</v>
      </c>
      <c r="K31" s="2"/>
      <c r="L31" s="1">
        <f t="shared" ref="L31" si="14">B31+D31+F31+H31+J31</f>
        <v>71391850</v>
      </c>
      <c r="M31" s="13">
        <f t="shared" ref="M31" si="15">C31+E31+G31+I31+K31</f>
        <v>94425420</v>
      </c>
      <c r="N31" s="22">
        <f>L31+M31</f>
        <v>165817270</v>
      </c>
      <c r="P31" s="4" t="s">
        <v>16</v>
      </c>
      <c r="Q31" s="2">
        <v>6238</v>
      </c>
      <c r="R31" s="2">
        <v>12744</v>
      </c>
      <c r="S31" s="2">
        <v>3437</v>
      </c>
      <c r="T31" s="2">
        <v>0</v>
      </c>
      <c r="U31" s="2">
        <v>285</v>
      </c>
      <c r="V31" s="2">
        <v>1801</v>
      </c>
      <c r="W31" s="2">
        <v>2527</v>
      </c>
      <c r="X31" s="2">
        <v>1623</v>
      </c>
      <c r="Y31" s="2">
        <v>272</v>
      </c>
      <c r="Z31" s="2">
        <v>0</v>
      </c>
      <c r="AA31" s="1">
        <f t="shared" ref="AA31" si="16">Q31+S31+U31+W31+Y31</f>
        <v>12759</v>
      </c>
      <c r="AB31" s="13">
        <f t="shared" ref="AB31" si="17">R31+T31+V31+X31+Z31</f>
        <v>16168</v>
      </c>
      <c r="AC31" s="14">
        <f>AA31+AB31</f>
        <v>28927</v>
      </c>
      <c r="AE31" s="4" t="s">
        <v>16</v>
      </c>
      <c r="AF31" s="2">
        <f t="shared" ref="AF31:AO31" si="18">IFERROR(B31/Q31, "N.A.")</f>
        <v>5256.8659826867588</v>
      </c>
      <c r="AG31" s="2">
        <f t="shared" si="18"/>
        <v>5379.2953546767103</v>
      </c>
      <c r="AH31" s="2">
        <f t="shared" si="18"/>
        <v>4665.8801280186217</v>
      </c>
      <c r="AI31" s="2" t="str">
        <f t="shared" si="18"/>
        <v>N.A.</v>
      </c>
      <c r="AJ31" s="2">
        <f t="shared" si="18"/>
        <v>10750</v>
      </c>
      <c r="AK31" s="2">
        <f t="shared" si="18"/>
        <v>2721.8212104386453</v>
      </c>
      <c r="AL31" s="2">
        <f t="shared" si="18"/>
        <v>7716.3197467352575</v>
      </c>
      <c r="AM31" s="2">
        <f t="shared" si="18"/>
        <v>12920.320394331486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5595.4110823732271</v>
      </c>
      <c r="AQ31" s="16">
        <f t="shared" ref="AQ31" si="20">IFERROR(M31/AB31, "N.A.")</f>
        <v>5840.2659574468089</v>
      </c>
      <c r="AR31" s="14">
        <f t="shared" ref="AR31" si="21">IFERROR(N31/AC31, "N.A.")</f>
        <v>5732.266394717738</v>
      </c>
    </row>
    <row r="32" spans="1:44" ht="15" customHeight="1" thickBot="1" x14ac:dyDescent="0.3">
      <c r="A32" s="5" t="s">
        <v>0</v>
      </c>
      <c r="B32" s="28">
        <f>B31+C31</f>
        <v>101346070</v>
      </c>
      <c r="C32" s="30"/>
      <c r="D32" s="28">
        <f>D31+E31</f>
        <v>16036630.000000002</v>
      </c>
      <c r="E32" s="30"/>
      <c r="F32" s="28">
        <f>F31+G31</f>
        <v>7965750</v>
      </c>
      <c r="G32" s="30"/>
      <c r="H32" s="28">
        <f>H31+I31</f>
        <v>40468820</v>
      </c>
      <c r="I32" s="30"/>
      <c r="J32" s="28">
        <f>J31+K31</f>
        <v>0</v>
      </c>
      <c r="K32" s="30"/>
      <c r="L32" s="28">
        <f>L31+M31</f>
        <v>165817270</v>
      </c>
      <c r="M32" s="29"/>
      <c r="N32" s="23">
        <f>B32+D32+F32+H32+J32</f>
        <v>165817270</v>
      </c>
      <c r="P32" s="5" t="s">
        <v>0</v>
      </c>
      <c r="Q32" s="28">
        <f>Q31+R31</f>
        <v>18982</v>
      </c>
      <c r="R32" s="30"/>
      <c r="S32" s="28">
        <f>S31+T31</f>
        <v>3437</v>
      </c>
      <c r="T32" s="30"/>
      <c r="U32" s="28">
        <f>U31+V31</f>
        <v>2086</v>
      </c>
      <c r="V32" s="30"/>
      <c r="W32" s="28">
        <f>W31+X31</f>
        <v>4150</v>
      </c>
      <c r="X32" s="30"/>
      <c r="Y32" s="28">
        <f>Y31+Z31</f>
        <v>272</v>
      </c>
      <c r="Z32" s="30"/>
      <c r="AA32" s="28">
        <f>AA31+AB31</f>
        <v>28927</v>
      </c>
      <c r="AB32" s="30"/>
      <c r="AC32" s="24">
        <f>Q32+S32+U32+W32+Y32</f>
        <v>28927</v>
      </c>
      <c r="AE32" s="5" t="s">
        <v>0</v>
      </c>
      <c r="AF32" s="31">
        <f>IFERROR(B32/Q32,"N.A.")</f>
        <v>5339.0617427036141</v>
      </c>
      <c r="AG32" s="32"/>
      <c r="AH32" s="31">
        <f>IFERROR(D32/S32,"N.A.")</f>
        <v>4665.8801280186217</v>
      </c>
      <c r="AI32" s="32"/>
      <c r="AJ32" s="31">
        <f>IFERROR(F32/U32,"N.A.")</f>
        <v>3818.672099712368</v>
      </c>
      <c r="AK32" s="32"/>
      <c r="AL32" s="31">
        <f>IFERROR(H32/W32,"N.A.")</f>
        <v>9751.5228915662647</v>
      </c>
      <c r="AM32" s="32"/>
      <c r="AN32" s="31">
        <f>IFERROR(J32/Y32,"N.A.")</f>
        <v>0</v>
      </c>
      <c r="AO32" s="32"/>
      <c r="AP32" s="31">
        <f>IFERROR(L32/AA32,"N.A.")</f>
        <v>5732.266394717738</v>
      </c>
      <c r="AQ32" s="32"/>
      <c r="AR32" s="17">
        <f>IFERROR(N32/AC32, "N.A.")</f>
        <v>5732.266394717738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1470600</v>
      </c>
      <c r="C39" s="2"/>
      <c r="D39" s="2"/>
      <c r="E39" s="2"/>
      <c r="F39" s="2"/>
      <c r="G39" s="2"/>
      <c r="H39" s="2">
        <v>11787750</v>
      </c>
      <c r="I39" s="2"/>
      <c r="J39" s="2">
        <v>0</v>
      </c>
      <c r="K39" s="2"/>
      <c r="L39" s="1">
        <f t="shared" ref="L39:M42" si="22">B39+D39+F39+H39+J39</f>
        <v>13258350</v>
      </c>
      <c r="M39" s="13">
        <f t="shared" si="22"/>
        <v>0</v>
      </c>
      <c r="N39" s="14">
        <f>L39+M39</f>
        <v>13258350</v>
      </c>
      <c r="P39" s="3" t="s">
        <v>12</v>
      </c>
      <c r="Q39" s="2">
        <v>557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3887</v>
      </c>
      <c r="X39" s="2">
        <v>0</v>
      </c>
      <c r="Y39" s="2">
        <v>282</v>
      </c>
      <c r="Z39" s="2">
        <v>0</v>
      </c>
      <c r="AA39" s="1">
        <f t="shared" ref="AA39:AB42" si="23">Q39+S39+U39+W39+Y39</f>
        <v>4726</v>
      </c>
      <c r="AB39" s="13">
        <f t="shared" si="23"/>
        <v>0</v>
      </c>
      <c r="AC39" s="14">
        <f>AA39+AB39</f>
        <v>4726</v>
      </c>
      <c r="AE39" s="3" t="s">
        <v>12</v>
      </c>
      <c r="AF39" s="2">
        <f t="shared" ref="AF39:AR42" si="24">IFERROR(B39/Q39, "N.A.")</f>
        <v>2640.2154398563735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3032.608695652174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2805.4062632247142</v>
      </c>
      <c r="AQ39" s="16" t="str">
        <f t="shared" si="24"/>
        <v>N.A.</v>
      </c>
      <c r="AR39" s="14">
        <f t="shared" si="24"/>
        <v>2805.4062632247142</v>
      </c>
    </row>
    <row r="40" spans="1:44" ht="15" customHeight="1" thickBot="1" x14ac:dyDescent="0.3">
      <c r="A40" s="3" t="s">
        <v>13</v>
      </c>
      <c r="B40" s="2">
        <v>13766865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13766865</v>
      </c>
      <c r="M40" s="13">
        <f t="shared" si="22"/>
        <v>0</v>
      </c>
      <c r="N40" s="14">
        <f>L40+M40</f>
        <v>13766865</v>
      </c>
      <c r="P40" s="3" t="s">
        <v>13</v>
      </c>
      <c r="Q40" s="2">
        <v>3013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3013</v>
      </c>
      <c r="AB40" s="13">
        <f t="shared" si="23"/>
        <v>0</v>
      </c>
      <c r="AC40" s="14">
        <f>AA40+AB40</f>
        <v>3013</v>
      </c>
      <c r="AE40" s="3" t="s">
        <v>13</v>
      </c>
      <c r="AF40" s="2">
        <f t="shared" si="24"/>
        <v>4569.1553269166943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4569.1553269166943</v>
      </c>
      <c r="AQ40" s="16" t="str">
        <f t="shared" si="24"/>
        <v>N.A.</v>
      </c>
      <c r="AR40" s="14">
        <f t="shared" si="24"/>
        <v>4569.1553269166943</v>
      </c>
    </row>
    <row r="41" spans="1:44" ht="15" customHeight="1" thickBot="1" x14ac:dyDescent="0.3">
      <c r="A41" s="3" t="s">
        <v>14</v>
      </c>
      <c r="B41" s="2">
        <v>12112640</v>
      </c>
      <c r="C41" s="2">
        <v>73886359.999999985</v>
      </c>
      <c r="D41" s="2">
        <v>1377720</v>
      </c>
      <c r="E41" s="2"/>
      <c r="F41" s="2"/>
      <c r="G41" s="2">
        <v>4902000</v>
      </c>
      <c r="H41" s="2"/>
      <c r="I41" s="2">
        <v>0</v>
      </c>
      <c r="J41" s="2">
        <v>0</v>
      </c>
      <c r="K41" s="2"/>
      <c r="L41" s="1">
        <f t="shared" si="22"/>
        <v>13490360</v>
      </c>
      <c r="M41" s="13">
        <f t="shared" si="22"/>
        <v>78788359.999999985</v>
      </c>
      <c r="N41" s="14">
        <f>L41+M41</f>
        <v>92278719.999999985</v>
      </c>
      <c r="P41" s="3" t="s">
        <v>14</v>
      </c>
      <c r="Q41" s="2">
        <v>3677</v>
      </c>
      <c r="R41" s="2">
        <v>9888</v>
      </c>
      <c r="S41" s="2">
        <v>1056</v>
      </c>
      <c r="T41" s="2">
        <v>0</v>
      </c>
      <c r="U41" s="2">
        <v>0</v>
      </c>
      <c r="V41" s="2">
        <v>285</v>
      </c>
      <c r="W41" s="2">
        <v>0</v>
      </c>
      <c r="X41" s="2">
        <v>272</v>
      </c>
      <c r="Y41" s="2">
        <v>923</v>
      </c>
      <c r="Z41" s="2">
        <v>0</v>
      </c>
      <c r="AA41" s="1">
        <f t="shared" si="23"/>
        <v>5656</v>
      </c>
      <c r="AB41" s="13">
        <f t="shared" si="23"/>
        <v>10445</v>
      </c>
      <c r="AC41" s="14">
        <f>AA41+AB41</f>
        <v>16101</v>
      </c>
      <c r="AE41" s="3" t="s">
        <v>14</v>
      </c>
      <c r="AF41" s="2">
        <f t="shared" si="24"/>
        <v>3294.1637204242588</v>
      </c>
      <c r="AG41" s="2">
        <f t="shared" si="24"/>
        <v>7472.3260517799336</v>
      </c>
      <c r="AH41" s="2">
        <f t="shared" si="24"/>
        <v>1304.659090909091</v>
      </c>
      <c r="AI41" s="2" t="str">
        <f t="shared" si="24"/>
        <v>N.A.</v>
      </c>
      <c r="AJ41" s="2" t="str">
        <f t="shared" si="24"/>
        <v>N.A.</v>
      </c>
      <c r="AK41" s="2">
        <f t="shared" si="24"/>
        <v>17200</v>
      </c>
      <c r="AL41" s="2" t="str">
        <f t="shared" si="24"/>
        <v>N.A.</v>
      </c>
      <c r="AM41" s="2">
        <f t="shared" si="24"/>
        <v>0</v>
      </c>
      <c r="AN41" s="2">
        <f t="shared" si="24"/>
        <v>0</v>
      </c>
      <c r="AO41" s="2" t="str">
        <f t="shared" si="24"/>
        <v>N.A.</v>
      </c>
      <c r="AP41" s="15">
        <f t="shared" si="24"/>
        <v>2385.1414427157001</v>
      </c>
      <c r="AQ41" s="16">
        <f t="shared" si="24"/>
        <v>7543.1651507898505</v>
      </c>
      <c r="AR41" s="14">
        <f t="shared" si="24"/>
        <v>5731.2415377926827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27350105</v>
      </c>
      <c r="C43" s="2">
        <v>73886359.999999985</v>
      </c>
      <c r="D43" s="2">
        <v>1377720</v>
      </c>
      <c r="E43" s="2"/>
      <c r="F43" s="2"/>
      <c r="G43" s="2">
        <v>4902000</v>
      </c>
      <c r="H43" s="2">
        <v>11787750</v>
      </c>
      <c r="I43" s="2">
        <v>0</v>
      </c>
      <c r="J43" s="2">
        <v>0</v>
      </c>
      <c r="K43" s="2"/>
      <c r="L43" s="1">
        <f t="shared" ref="L43" si="25">B43+D43+F43+H43+J43</f>
        <v>40515575</v>
      </c>
      <c r="M43" s="13">
        <f t="shared" ref="M43" si="26">C43+E43+G43+I43+K43</f>
        <v>78788359.999999985</v>
      </c>
      <c r="N43" s="22">
        <f>L43+M43</f>
        <v>119303934.99999999</v>
      </c>
      <c r="P43" s="4" t="s">
        <v>16</v>
      </c>
      <c r="Q43" s="2">
        <v>7247</v>
      </c>
      <c r="R43" s="2">
        <v>9888</v>
      </c>
      <c r="S43" s="2">
        <v>1056</v>
      </c>
      <c r="T43" s="2">
        <v>0</v>
      </c>
      <c r="U43" s="2">
        <v>0</v>
      </c>
      <c r="V43" s="2">
        <v>285</v>
      </c>
      <c r="W43" s="2">
        <v>3887</v>
      </c>
      <c r="X43" s="2">
        <v>272</v>
      </c>
      <c r="Y43" s="2">
        <v>1205</v>
      </c>
      <c r="Z43" s="2">
        <v>0</v>
      </c>
      <c r="AA43" s="1">
        <f t="shared" ref="AA43" si="27">Q43+S43+U43+W43+Y43</f>
        <v>13395</v>
      </c>
      <c r="AB43" s="13">
        <f t="shared" ref="AB43" si="28">R43+T43+V43+X43+Z43</f>
        <v>10445</v>
      </c>
      <c r="AC43" s="22">
        <f>AA43+AB43</f>
        <v>23840</v>
      </c>
      <c r="AE43" s="4" t="s">
        <v>16</v>
      </c>
      <c r="AF43" s="2">
        <f t="shared" ref="AF43:AO43" si="29">IFERROR(B43/Q43, "N.A.")</f>
        <v>3773.9899268662894</v>
      </c>
      <c r="AG43" s="2">
        <f t="shared" si="29"/>
        <v>7472.3260517799336</v>
      </c>
      <c r="AH43" s="2">
        <f t="shared" si="29"/>
        <v>1304.659090909091</v>
      </c>
      <c r="AI43" s="2" t="str">
        <f t="shared" si="29"/>
        <v>N.A.</v>
      </c>
      <c r="AJ43" s="2" t="str">
        <f t="shared" si="29"/>
        <v>N.A.</v>
      </c>
      <c r="AK43" s="2">
        <f t="shared" si="29"/>
        <v>17200</v>
      </c>
      <c r="AL43" s="2">
        <f t="shared" si="29"/>
        <v>3032.608695652174</v>
      </c>
      <c r="AM43" s="2">
        <f t="shared" si="29"/>
        <v>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3024.6789846957822</v>
      </c>
      <c r="AQ43" s="16">
        <f t="shared" ref="AQ43" si="31">IFERROR(M43/AB43, "N.A.")</f>
        <v>7543.1651507898505</v>
      </c>
      <c r="AR43" s="14">
        <f t="shared" ref="AR43" si="32">IFERROR(N43/AC43, "N.A.")</f>
        <v>5004.3596895973151</v>
      </c>
    </row>
    <row r="44" spans="1:44" ht="15" customHeight="1" thickBot="1" x14ac:dyDescent="0.3">
      <c r="A44" s="5" t="s">
        <v>0</v>
      </c>
      <c r="B44" s="28">
        <f>B43+C43</f>
        <v>101236464.99999999</v>
      </c>
      <c r="C44" s="30"/>
      <c r="D44" s="28">
        <f>D43+E43</f>
        <v>1377720</v>
      </c>
      <c r="E44" s="30"/>
      <c r="F44" s="28">
        <f>F43+G43</f>
        <v>4902000</v>
      </c>
      <c r="G44" s="30"/>
      <c r="H44" s="28">
        <f>H43+I43</f>
        <v>11787750</v>
      </c>
      <c r="I44" s="30"/>
      <c r="J44" s="28">
        <f>J43+K43</f>
        <v>0</v>
      </c>
      <c r="K44" s="30"/>
      <c r="L44" s="28">
        <f>L43+M43</f>
        <v>119303934.99999999</v>
      </c>
      <c r="M44" s="29"/>
      <c r="N44" s="23">
        <f>B44+D44+F44+H44+J44</f>
        <v>119303934.99999999</v>
      </c>
      <c r="P44" s="5" t="s">
        <v>0</v>
      </c>
      <c r="Q44" s="28">
        <f>Q43+R43</f>
        <v>17135</v>
      </c>
      <c r="R44" s="30"/>
      <c r="S44" s="28">
        <f>S43+T43</f>
        <v>1056</v>
      </c>
      <c r="T44" s="30"/>
      <c r="U44" s="28">
        <f>U43+V43</f>
        <v>285</v>
      </c>
      <c r="V44" s="30"/>
      <c r="W44" s="28">
        <f>W43+X43</f>
        <v>4159</v>
      </c>
      <c r="X44" s="30"/>
      <c r="Y44" s="28">
        <f>Y43+Z43</f>
        <v>1205</v>
      </c>
      <c r="Z44" s="30"/>
      <c r="AA44" s="28">
        <f>AA43+AB43</f>
        <v>23840</v>
      </c>
      <c r="AB44" s="29"/>
      <c r="AC44" s="23">
        <f>Q44+S44+U44+W44+Y44</f>
        <v>23840</v>
      </c>
      <c r="AE44" s="5" t="s">
        <v>0</v>
      </c>
      <c r="AF44" s="31">
        <f>IFERROR(B44/Q44,"N.A.")</f>
        <v>5908.1683688357152</v>
      </c>
      <c r="AG44" s="32"/>
      <c r="AH44" s="31">
        <f>IFERROR(D44/S44,"N.A.")</f>
        <v>1304.659090909091</v>
      </c>
      <c r="AI44" s="32"/>
      <c r="AJ44" s="31">
        <f>IFERROR(F44/U44,"N.A.")</f>
        <v>17200</v>
      </c>
      <c r="AK44" s="32"/>
      <c r="AL44" s="31">
        <f>IFERROR(H44/W44,"N.A.")</f>
        <v>2834.2750661216637</v>
      </c>
      <c r="AM44" s="32"/>
      <c r="AN44" s="31">
        <f>IFERROR(J44/Y44,"N.A.")</f>
        <v>0</v>
      </c>
      <c r="AO44" s="32"/>
      <c r="AP44" s="31">
        <f>IFERROR(L44/AA44,"N.A.")</f>
        <v>5004.3596895973151</v>
      </c>
      <c r="AQ44" s="32"/>
      <c r="AR44" s="17">
        <f>IFERROR(N44/AC44, "N.A.")</f>
        <v>5004.3596895973151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11343039.999999998</v>
      </c>
      <c r="C15" s="2"/>
      <c r="D15" s="2"/>
      <c r="E15" s="2"/>
      <c r="F15" s="2">
        <v>14012660</v>
      </c>
      <c r="G15" s="2"/>
      <c r="H15" s="2">
        <v>22313808</v>
      </c>
      <c r="I15" s="2"/>
      <c r="J15" s="2">
        <v>0</v>
      </c>
      <c r="K15" s="2"/>
      <c r="L15" s="1">
        <f t="shared" ref="L15:M18" si="0">B15+D15+F15+H15+J15</f>
        <v>47669508</v>
      </c>
      <c r="M15" s="13">
        <f t="shared" si="0"/>
        <v>0</v>
      </c>
      <c r="N15" s="14">
        <f>L15+M15</f>
        <v>47669508</v>
      </c>
      <c r="P15" s="3" t="s">
        <v>12</v>
      </c>
      <c r="Q15" s="2">
        <v>2208</v>
      </c>
      <c r="R15" s="2">
        <v>0</v>
      </c>
      <c r="S15" s="2">
        <v>0</v>
      </c>
      <c r="T15" s="2">
        <v>0</v>
      </c>
      <c r="U15" s="2">
        <v>1126</v>
      </c>
      <c r="V15" s="2">
        <v>0</v>
      </c>
      <c r="W15" s="2">
        <v>4182</v>
      </c>
      <c r="X15" s="2">
        <v>0</v>
      </c>
      <c r="Y15" s="2">
        <v>234</v>
      </c>
      <c r="Z15" s="2">
        <v>0</v>
      </c>
      <c r="AA15" s="1">
        <f t="shared" ref="AA15:AB18" si="1">Q15+S15+U15+W15+Y15</f>
        <v>7750</v>
      </c>
      <c r="AB15" s="13">
        <f t="shared" si="1"/>
        <v>0</v>
      </c>
      <c r="AC15" s="14">
        <f>AA15+AB15</f>
        <v>7750</v>
      </c>
      <c r="AE15" s="3" t="s">
        <v>12</v>
      </c>
      <c r="AF15" s="2">
        <f t="shared" ref="AF15:AR18" si="2">IFERROR(B15/Q15, "N.A.")</f>
        <v>5137.2463768115931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12444.635879218473</v>
      </c>
      <c r="AK15" s="2" t="str">
        <f t="shared" si="2"/>
        <v>N.A.</v>
      </c>
      <c r="AL15" s="2">
        <f t="shared" si="2"/>
        <v>5335.6786226685799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6150.9042580645164</v>
      </c>
      <c r="AQ15" s="16" t="str">
        <f t="shared" si="2"/>
        <v>N.A.</v>
      </c>
      <c r="AR15" s="14">
        <f t="shared" si="2"/>
        <v>6150.9042580645164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>
        <v>11809320</v>
      </c>
      <c r="C17" s="2">
        <v>12168000</v>
      </c>
      <c r="D17" s="2"/>
      <c r="E17" s="2"/>
      <c r="F17" s="2"/>
      <c r="G17" s="2"/>
      <c r="H17" s="2"/>
      <c r="I17" s="2">
        <v>5031000</v>
      </c>
      <c r="J17" s="2">
        <v>0</v>
      </c>
      <c r="K17" s="2"/>
      <c r="L17" s="1">
        <f t="shared" si="0"/>
        <v>11809320</v>
      </c>
      <c r="M17" s="13">
        <f t="shared" si="0"/>
        <v>17199000</v>
      </c>
      <c r="N17" s="14">
        <f>L17+M17</f>
        <v>29008320</v>
      </c>
      <c r="P17" s="3" t="s">
        <v>14</v>
      </c>
      <c r="Q17" s="2">
        <v>1828</v>
      </c>
      <c r="R17" s="2">
        <v>1170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234</v>
      </c>
      <c r="Y17" s="2">
        <v>234</v>
      </c>
      <c r="Z17" s="2">
        <v>0</v>
      </c>
      <c r="AA17" s="1">
        <f t="shared" si="1"/>
        <v>2062</v>
      </c>
      <c r="AB17" s="13">
        <f t="shared" si="1"/>
        <v>1404</v>
      </c>
      <c r="AC17" s="14">
        <f>AA17+AB17</f>
        <v>3466</v>
      </c>
      <c r="AE17" s="3" t="s">
        <v>14</v>
      </c>
      <c r="AF17" s="2">
        <f t="shared" si="2"/>
        <v>6460.2407002188183</v>
      </c>
      <c r="AG17" s="2">
        <f t="shared" si="2"/>
        <v>10400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21500</v>
      </c>
      <c r="AN17" s="2">
        <f t="shared" si="2"/>
        <v>0</v>
      </c>
      <c r="AO17" s="2" t="str">
        <f t="shared" si="2"/>
        <v>N.A.</v>
      </c>
      <c r="AP17" s="15">
        <f t="shared" si="2"/>
        <v>5727.1193016488842</v>
      </c>
      <c r="AQ17" s="16">
        <f t="shared" si="2"/>
        <v>12250</v>
      </c>
      <c r="AR17" s="14">
        <f t="shared" si="2"/>
        <v>8369.3941142527401</v>
      </c>
    </row>
    <row r="18" spans="1:44" ht="15" customHeight="1" thickBot="1" x14ac:dyDescent="0.3">
      <c r="A18" s="3" t="s">
        <v>15</v>
      </c>
      <c r="B18" s="2">
        <v>16879440</v>
      </c>
      <c r="C18" s="2"/>
      <c r="D18" s="2"/>
      <c r="E18" s="2"/>
      <c r="F18" s="2"/>
      <c r="G18" s="2">
        <v>10803520</v>
      </c>
      <c r="H18" s="2">
        <v>8091192.0000000009</v>
      </c>
      <c r="I18" s="2"/>
      <c r="J18" s="2">
        <v>0</v>
      </c>
      <c r="K18" s="2"/>
      <c r="L18" s="1">
        <f t="shared" si="0"/>
        <v>24970632</v>
      </c>
      <c r="M18" s="13">
        <f t="shared" si="0"/>
        <v>10803520</v>
      </c>
      <c r="N18" s="14">
        <f>L18+M18</f>
        <v>35774152</v>
      </c>
      <c r="P18" s="3" t="s">
        <v>15</v>
      </c>
      <c r="Q18" s="2">
        <v>3392</v>
      </c>
      <c r="R18" s="2">
        <v>0</v>
      </c>
      <c r="S18" s="2">
        <v>0</v>
      </c>
      <c r="T18" s="2">
        <v>0</v>
      </c>
      <c r="U18" s="2">
        <v>0</v>
      </c>
      <c r="V18" s="2">
        <v>848</v>
      </c>
      <c r="W18" s="2">
        <v>3816</v>
      </c>
      <c r="X18" s="2">
        <v>0</v>
      </c>
      <c r="Y18" s="2">
        <v>1272</v>
      </c>
      <c r="Z18" s="2">
        <v>0</v>
      </c>
      <c r="AA18" s="1">
        <f t="shared" si="1"/>
        <v>8480</v>
      </c>
      <c r="AB18" s="13">
        <f t="shared" si="1"/>
        <v>848</v>
      </c>
      <c r="AC18" s="22">
        <f>AA18+AB18</f>
        <v>9328</v>
      </c>
      <c r="AE18" s="3" t="s">
        <v>15</v>
      </c>
      <c r="AF18" s="2">
        <f t="shared" si="2"/>
        <v>4976.25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12740</v>
      </c>
      <c r="AL18" s="2">
        <f t="shared" si="2"/>
        <v>2120.3333333333335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2944.65</v>
      </c>
      <c r="AQ18" s="16">
        <f t="shared" si="2"/>
        <v>12740</v>
      </c>
      <c r="AR18" s="14">
        <f t="shared" si="2"/>
        <v>3835.1363636363635</v>
      </c>
    </row>
    <row r="19" spans="1:44" ht="15" customHeight="1" thickBot="1" x14ac:dyDescent="0.3">
      <c r="A19" s="4" t="s">
        <v>16</v>
      </c>
      <c r="B19" s="2">
        <v>40031799.999999993</v>
      </c>
      <c r="C19" s="2">
        <v>12168000</v>
      </c>
      <c r="D19" s="2"/>
      <c r="E19" s="2"/>
      <c r="F19" s="2">
        <v>14012660</v>
      </c>
      <c r="G19" s="2">
        <v>10803520</v>
      </c>
      <c r="H19" s="2">
        <v>30405000.000000007</v>
      </c>
      <c r="I19" s="2">
        <v>5031000</v>
      </c>
      <c r="J19" s="2">
        <v>0</v>
      </c>
      <c r="K19" s="2"/>
      <c r="L19" s="1">
        <f t="shared" ref="L19" si="3">B19+D19+F19+H19+J19</f>
        <v>84449460</v>
      </c>
      <c r="M19" s="13">
        <f t="shared" ref="M19" si="4">C19+E19+G19+I19+K19</f>
        <v>28002520</v>
      </c>
      <c r="N19" s="22">
        <f>L19+M19</f>
        <v>112451980</v>
      </c>
      <c r="P19" s="4" t="s">
        <v>16</v>
      </c>
      <c r="Q19" s="2">
        <v>7428</v>
      </c>
      <c r="R19" s="2">
        <v>1170</v>
      </c>
      <c r="S19" s="2">
        <v>0</v>
      </c>
      <c r="T19" s="2">
        <v>0</v>
      </c>
      <c r="U19" s="2">
        <v>1126</v>
      </c>
      <c r="V19" s="2">
        <v>848</v>
      </c>
      <c r="W19" s="2">
        <v>7998</v>
      </c>
      <c r="X19" s="2">
        <v>234</v>
      </c>
      <c r="Y19" s="2">
        <v>1740</v>
      </c>
      <c r="Z19" s="2">
        <v>0</v>
      </c>
      <c r="AA19" s="1">
        <f t="shared" ref="AA19" si="5">Q19+S19+U19+W19+Y19</f>
        <v>18292</v>
      </c>
      <c r="AB19" s="13">
        <f t="shared" ref="AB19" si="6">R19+T19+V19+X19+Z19</f>
        <v>2252</v>
      </c>
      <c r="AC19" s="14">
        <f>AA19+AB19</f>
        <v>20544</v>
      </c>
      <c r="AE19" s="4" t="s">
        <v>16</v>
      </c>
      <c r="AF19" s="2">
        <f t="shared" ref="AF19:AO19" si="7">IFERROR(B19/Q19, "N.A.")</f>
        <v>5389.3107162089382</v>
      </c>
      <c r="AG19" s="2">
        <f t="shared" si="7"/>
        <v>10400</v>
      </c>
      <c r="AH19" s="2" t="str">
        <f t="shared" si="7"/>
        <v>N.A.</v>
      </c>
      <c r="AI19" s="2" t="str">
        <f t="shared" si="7"/>
        <v>N.A.</v>
      </c>
      <c r="AJ19" s="2">
        <f t="shared" si="7"/>
        <v>12444.635879218473</v>
      </c>
      <c r="AK19" s="2">
        <f t="shared" si="7"/>
        <v>12740</v>
      </c>
      <c r="AL19" s="2">
        <f t="shared" si="7"/>
        <v>3801.5753938484631</v>
      </c>
      <c r="AM19" s="2">
        <f t="shared" si="7"/>
        <v>21500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4616.7428383993001</v>
      </c>
      <c r="AQ19" s="16">
        <f t="shared" ref="AQ19" si="9">IFERROR(M19/AB19, "N.A.")</f>
        <v>12434.511545293073</v>
      </c>
      <c r="AR19" s="14">
        <f t="shared" ref="AR19" si="10">IFERROR(N19/AC19, "N.A.")</f>
        <v>5473.7139797507789</v>
      </c>
    </row>
    <row r="20" spans="1:44" ht="15" customHeight="1" thickBot="1" x14ac:dyDescent="0.3">
      <c r="A20" s="5" t="s">
        <v>0</v>
      </c>
      <c r="B20" s="28">
        <f>B19+C19</f>
        <v>52199799.999999993</v>
      </c>
      <c r="C20" s="30"/>
      <c r="D20" s="28">
        <f>D19+E19</f>
        <v>0</v>
      </c>
      <c r="E20" s="30"/>
      <c r="F20" s="28">
        <f>F19+G19</f>
        <v>24816180</v>
      </c>
      <c r="G20" s="30"/>
      <c r="H20" s="28">
        <f>H19+I19</f>
        <v>35436000.000000007</v>
      </c>
      <c r="I20" s="30"/>
      <c r="J20" s="28">
        <f>J19+K19</f>
        <v>0</v>
      </c>
      <c r="K20" s="30"/>
      <c r="L20" s="28">
        <f>L19+M19</f>
        <v>112451980</v>
      </c>
      <c r="M20" s="29"/>
      <c r="N20" s="23">
        <f>B20+D20+F20+H20+J20</f>
        <v>112451980</v>
      </c>
      <c r="P20" s="5" t="s">
        <v>0</v>
      </c>
      <c r="Q20" s="28">
        <f>Q19+R19</f>
        <v>8598</v>
      </c>
      <c r="R20" s="30"/>
      <c r="S20" s="28">
        <f>S19+T19</f>
        <v>0</v>
      </c>
      <c r="T20" s="30"/>
      <c r="U20" s="28">
        <f>U19+V19</f>
        <v>1974</v>
      </c>
      <c r="V20" s="30"/>
      <c r="W20" s="28">
        <f>W19+X19</f>
        <v>8232</v>
      </c>
      <c r="X20" s="30"/>
      <c r="Y20" s="28">
        <f>Y19+Z19</f>
        <v>1740</v>
      </c>
      <c r="Z20" s="30"/>
      <c r="AA20" s="28">
        <f>AA19+AB19</f>
        <v>20544</v>
      </c>
      <c r="AB20" s="30"/>
      <c r="AC20" s="24">
        <f>Q20+S20+U20+W20+Y20</f>
        <v>20544</v>
      </c>
      <c r="AE20" s="5" t="s">
        <v>0</v>
      </c>
      <c r="AF20" s="31">
        <f>IFERROR(B20/Q20,"N.A.")</f>
        <v>6071.1560828099546</v>
      </c>
      <c r="AG20" s="32"/>
      <c r="AH20" s="31" t="str">
        <f>IFERROR(D20/S20,"N.A.")</f>
        <v>N.A.</v>
      </c>
      <c r="AI20" s="32"/>
      <c r="AJ20" s="31">
        <f>IFERROR(F20/U20,"N.A.")</f>
        <v>12571.519756838905</v>
      </c>
      <c r="AK20" s="32"/>
      <c r="AL20" s="31">
        <f>IFERROR(H20/W20,"N.A.")</f>
        <v>4304.6647230320705</v>
      </c>
      <c r="AM20" s="32"/>
      <c r="AN20" s="31">
        <f>IFERROR(J20/Y20,"N.A.")</f>
        <v>0</v>
      </c>
      <c r="AO20" s="32"/>
      <c r="AP20" s="31">
        <f>IFERROR(L20/AA20,"N.A.")</f>
        <v>5473.7139797507789</v>
      </c>
      <c r="AQ20" s="32"/>
      <c r="AR20" s="17">
        <f>IFERROR(N20/AC20, "N.A.")</f>
        <v>5473.7139797507789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6041720</v>
      </c>
      <c r="C27" s="2"/>
      <c r="D27" s="2"/>
      <c r="E27" s="2"/>
      <c r="F27" s="2">
        <v>11044800</v>
      </c>
      <c r="G27" s="2"/>
      <c r="H27" s="2">
        <v>10985640</v>
      </c>
      <c r="I27" s="2"/>
      <c r="J27" s="2"/>
      <c r="K27" s="2"/>
      <c r="L27" s="1">
        <f t="shared" ref="L27:M30" si="11">B27+D27+F27+H27+J27</f>
        <v>28072160</v>
      </c>
      <c r="M27" s="13">
        <f t="shared" si="11"/>
        <v>0</v>
      </c>
      <c r="N27" s="14">
        <f>L27+M27</f>
        <v>28072160</v>
      </c>
      <c r="P27" s="3" t="s">
        <v>12</v>
      </c>
      <c r="Q27" s="2">
        <v>1126</v>
      </c>
      <c r="R27" s="2">
        <v>0</v>
      </c>
      <c r="S27" s="2">
        <v>0</v>
      </c>
      <c r="T27" s="2">
        <v>0</v>
      </c>
      <c r="U27" s="2">
        <v>468</v>
      </c>
      <c r="V27" s="2">
        <v>0</v>
      </c>
      <c r="W27" s="2">
        <v>1360</v>
      </c>
      <c r="X27" s="2">
        <v>0</v>
      </c>
      <c r="Y27" s="2">
        <v>0</v>
      </c>
      <c r="Z27" s="2">
        <v>0</v>
      </c>
      <c r="AA27" s="1">
        <f t="shared" ref="AA27:AB30" si="12">Q27+S27+U27+W27+Y27</f>
        <v>2954</v>
      </c>
      <c r="AB27" s="13">
        <f t="shared" si="12"/>
        <v>0</v>
      </c>
      <c r="AC27" s="14">
        <f>AA27+AB27</f>
        <v>2954</v>
      </c>
      <c r="AE27" s="3" t="s">
        <v>12</v>
      </c>
      <c r="AF27" s="2">
        <f t="shared" ref="AF27:AR30" si="13">IFERROR(B27/Q27, "N.A.")</f>
        <v>5365.6483126110124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23600</v>
      </c>
      <c r="AK27" s="2" t="str">
        <f t="shared" si="13"/>
        <v>N.A.</v>
      </c>
      <c r="AL27" s="2">
        <f t="shared" si="13"/>
        <v>8077.6764705882351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9503.1008801624921</v>
      </c>
      <c r="AQ27" s="16" t="str">
        <f t="shared" si="13"/>
        <v>N.A.</v>
      </c>
      <c r="AR27" s="14">
        <f t="shared" si="13"/>
        <v>9503.1008801624921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4446000</v>
      </c>
      <c r="C29" s="2">
        <v>3744000</v>
      </c>
      <c r="D29" s="2"/>
      <c r="E29" s="2"/>
      <c r="F29" s="2"/>
      <c r="G29" s="2"/>
      <c r="H29" s="2"/>
      <c r="I29" s="2"/>
      <c r="J29" s="2"/>
      <c r="K29" s="2"/>
      <c r="L29" s="1">
        <f t="shared" si="11"/>
        <v>4446000</v>
      </c>
      <c r="M29" s="13">
        <f t="shared" si="11"/>
        <v>3744000</v>
      </c>
      <c r="N29" s="14">
        <f>L29+M29</f>
        <v>8190000</v>
      </c>
      <c r="P29" s="3" t="s">
        <v>14</v>
      </c>
      <c r="Q29" s="2">
        <v>468</v>
      </c>
      <c r="R29" s="2">
        <v>234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468</v>
      </c>
      <c r="AB29" s="13">
        <f t="shared" si="12"/>
        <v>234</v>
      </c>
      <c r="AC29" s="14">
        <f>AA29+AB29</f>
        <v>702</v>
      </c>
      <c r="AE29" s="3" t="s">
        <v>14</v>
      </c>
      <c r="AF29" s="2">
        <f t="shared" si="13"/>
        <v>9500</v>
      </c>
      <c r="AG29" s="2">
        <f t="shared" si="13"/>
        <v>16000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9500</v>
      </c>
      <c r="AQ29" s="16">
        <f t="shared" si="13"/>
        <v>16000</v>
      </c>
      <c r="AR29" s="14">
        <f t="shared" si="13"/>
        <v>11666.666666666666</v>
      </c>
    </row>
    <row r="30" spans="1:44" ht="15" customHeight="1" thickBot="1" x14ac:dyDescent="0.3">
      <c r="A30" s="3" t="s">
        <v>15</v>
      </c>
      <c r="B30" s="2">
        <v>13856320</v>
      </c>
      <c r="C30" s="2"/>
      <c r="D30" s="2"/>
      <c r="E30" s="2"/>
      <c r="F30" s="2"/>
      <c r="G30" s="2">
        <v>10803520</v>
      </c>
      <c r="H30" s="2">
        <v>7773192</v>
      </c>
      <c r="I30" s="2"/>
      <c r="J30" s="2">
        <v>0</v>
      </c>
      <c r="K30" s="2"/>
      <c r="L30" s="1">
        <f t="shared" si="11"/>
        <v>21629512</v>
      </c>
      <c r="M30" s="13">
        <f t="shared" si="11"/>
        <v>10803520</v>
      </c>
      <c r="N30" s="14">
        <f>L30+M30</f>
        <v>32433032</v>
      </c>
      <c r="P30" s="3" t="s">
        <v>15</v>
      </c>
      <c r="Q30" s="2">
        <v>2968</v>
      </c>
      <c r="R30" s="2">
        <v>0</v>
      </c>
      <c r="S30" s="2">
        <v>0</v>
      </c>
      <c r="T30" s="2">
        <v>0</v>
      </c>
      <c r="U30" s="2">
        <v>0</v>
      </c>
      <c r="V30" s="2">
        <v>848</v>
      </c>
      <c r="W30" s="2">
        <v>2968</v>
      </c>
      <c r="X30" s="2">
        <v>0</v>
      </c>
      <c r="Y30" s="2">
        <v>848</v>
      </c>
      <c r="Z30" s="2">
        <v>0</v>
      </c>
      <c r="AA30" s="1">
        <f t="shared" si="12"/>
        <v>6784</v>
      </c>
      <c r="AB30" s="13">
        <f t="shared" si="12"/>
        <v>848</v>
      </c>
      <c r="AC30" s="22">
        <f>AA30+AB30</f>
        <v>7632</v>
      </c>
      <c r="AE30" s="3" t="s">
        <v>15</v>
      </c>
      <c r="AF30" s="2">
        <f t="shared" si="13"/>
        <v>4668.5714285714284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12740</v>
      </c>
      <c r="AL30" s="2">
        <f t="shared" si="13"/>
        <v>2619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3188.3125</v>
      </c>
      <c r="AQ30" s="16">
        <f t="shared" si="13"/>
        <v>12740</v>
      </c>
      <c r="AR30" s="14">
        <f t="shared" si="13"/>
        <v>4249.6111111111113</v>
      </c>
    </row>
    <row r="31" spans="1:44" ht="15" customHeight="1" thickBot="1" x14ac:dyDescent="0.3">
      <c r="A31" s="4" t="s">
        <v>16</v>
      </c>
      <c r="B31" s="2">
        <v>24344040.000000004</v>
      </c>
      <c r="C31" s="2">
        <v>3744000</v>
      </c>
      <c r="D31" s="2"/>
      <c r="E31" s="2"/>
      <c r="F31" s="2">
        <v>11044800</v>
      </c>
      <c r="G31" s="2">
        <v>10803520</v>
      </c>
      <c r="H31" s="2">
        <v>18758832</v>
      </c>
      <c r="I31" s="2"/>
      <c r="J31" s="2">
        <v>0</v>
      </c>
      <c r="K31" s="2"/>
      <c r="L31" s="1">
        <f t="shared" ref="L31" si="14">B31+D31+F31+H31+J31</f>
        <v>54147672</v>
      </c>
      <c r="M31" s="13">
        <f t="shared" ref="M31" si="15">C31+E31+G31+I31+K31</f>
        <v>14547520</v>
      </c>
      <c r="N31" s="22">
        <f>L31+M31</f>
        <v>68695192</v>
      </c>
      <c r="P31" s="4" t="s">
        <v>16</v>
      </c>
      <c r="Q31" s="2">
        <v>4562</v>
      </c>
      <c r="R31" s="2">
        <v>234</v>
      </c>
      <c r="S31" s="2">
        <v>0</v>
      </c>
      <c r="T31" s="2">
        <v>0</v>
      </c>
      <c r="U31" s="2">
        <v>468</v>
      </c>
      <c r="V31" s="2">
        <v>848</v>
      </c>
      <c r="W31" s="2">
        <v>4328</v>
      </c>
      <c r="X31" s="2">
        <v>0</v>
      </c>
      <c r="Y31" s="2">
        <v>848</v>
      </c>
      <c r="Z31" s="2">
        <v>0</v>
      </c>
      <c r="AA31" s="1">
        <f t="shared" ref="AA31" si="16">Q31+S31+U31+W31+Y31</f>
        <v>10206</v>
      </c>
      <c r="AB31" s="13">
        <f t="shared" ref="AB31" si="17">R31+T31+V31+X31+Z31</f>
        <v>1082</v>
      </c>
      <c r="AC31" s="14">
        <f>AA31+AB31</f>
        <v>11288</v>
      </c>
      <c r="AE31" s="4" t="s">
        <v>16</v>
      </c>
      <c r="AF31" s="2">
        <f t="shared" ref="AF31:AO31" si="18">IFERROR(B31/Q31, "N.A.")</f>
        <v>5336.2647961420435</v>
      </c>
      <c r="AG31" s="2">
        <f t="shared" si="18"/>
        <v>16000</v>
      </c>
      <c r="AH31" s="2" t="str">
        <f t="shared" si="18"/>
        <v>N.A.</v>
      </c>
      <c r="AI31" s="2" t="str">
        <f t="shared" si="18"/>
        <v>N.A.</v>
      </c>
      <c r="AJ31" s="2">
        <f t="shared" si="18"/>
        <v>23600</v>
      </c>
      <c r="AK31" s="2">
        <f t="shared" si="18"/>
        <v>12740</v>
      </c>
      <c r="AL31" s="2">
        <f t="shared" si="18"/>
        <v>4334.2957486136784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5305.4744268077602</v>
      </c>
      <c r="AQ31" s="16">
        <f t="shared" ref="AQ31" si="20">IFERROR(M31/AB31, "N.A.")</f>
        <v>13445.027726432532</v>
      </c>
      <c r="AR31" s="14">
        <f t="shared" ref="AR31" si="21">IFERROR(N31/AC31, "N.A.")</f>
        <v>6085.6832034018425</v>
      </c>
    </row>
    <row r="32" spans="1:44" ht="15" customHeight="1" thickBot="1" x14ac:dyDescent="0.3">
      <c r="A32" s="5" t="s">
        <v>0</v>
      </c>
      <c r="B32" s="28">
        <f>B31+C31</f>
        <v>28088040.000000004</v>
      </c>
      <c r="C32" s="30"/>
      <c r="D32" s="28">
        <f>D31+E31</f>
        <v>0</v>
      </c>
      <c r="E32" s="30"/>
      <c r="F32" s="28">
        <f>F31+G31</f>
        <v>21848320</v>
      </c>
      <c r="G32" s="30"/>
      <c r="H32" s="28">
        <f>H31+I31</f>
        <v>18758832</v>
      </c>
      <c r="I32" s="30"/>
      <c r="J32" s="28">
        <f>J31+K31</f>
        <v>0</v>
      </c>
      <c r="K32" s="30"/>
      <c r="L32" s="28">
        <f>L31+M31</f>
        <v>68695192</v>
      </c>
      <c r="M32" s="29"/>
      <c r="N32" s="23">
        <f>B32+D32+F32+H32+J32</f>
        <v>68695192</v>
      </c>
      <c r="P32" s="5" t="s">
        <v>0</v>
      </c>
      <c r="Q32" s="28">
        <f>Q31+R31</f>
        <v>4796</v>
      </c>
      <c r="R32" s="30"/>
      <c r="S32" s="28">
        <f>S31+T31</f>
        <v>0</v>
      </c>
      <c r="T32" s="30"/>
      <c r="U32" s="28">
        <f>U31+V31</f>
        <v>1316</v>
      </c>
      <c r="V32" s="30"/>
      <c r="W32" s="28">
        <f>W31+X31</f>
        <v>4328</v>
      </c>
      <c r="X32" s="30"/>
      <c r="Y32" s="28">
        <f>Y31+Z31</f>
        <v>848</v>
      </c>
      <c r="Z32" s="30"/>
      <c r="AA32" s="28">
        <f>AA31+AB31</f>
        <v>11288</v>
      </c>
      <c r="AB32" s="30"/>
      <c r="AC32" s="24">
        <f>Q32+S32+U32+W32+Y32</f>
        <v>11288</v>
      </c>
      <c r="AE32" s="5" t="s">
        <v>0</v>
      </c>
      <c r="AF32" s="31">
        <f>IFERROR(B32/Q32,"N.A.")</f>
        <v>5856.555462885739</v>
      </c>
      <c r="AG32" s="32"/>
      <c r="AH32" s="31" t="str">
        <f>IFERROR(D32/S32,"N.A.")</f>
        <v>N.A.</v>
      </c>
      <c r="AI32" s="32"/>
      <c r="AJ32" s="31">
        <f>IFERROR(F32/U32,"N.A.")</f>
        <v>16602.06686930091</v>
      </c>
      <c r="AK32" s="32"/>
      <c r="AL32" s="31">
        <f>IFERROR(H32/W32,"N.A.")</f>
        <v>4334.2957486136784</v>
      </c>
      <c r="AM32" s="32"/>
      <c r="AN32" s="31">
        <f>IFERROR(J32/Y32,"N.A.")</f>
        <v>0</v>
      </c>
      <c r="AO32" s="32"/>
      <c r="AP32" s="31">
        <f>IFERROR(L32/AA32,"N.A.")</f>
        <v>6085.6832034018425</v>
      </c>
      <c r="AQ32" s="32"/>
      <c r="AR32" s="17">
        <f>IFERROR(N32/AC32, "N.A.")</f>
        <v>6085.6832034018425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5301320</v>
      </c>
      <c r="C39" s="2"/>
      <c r="D39" s="2"/>
      <c r="E39" s="2"/>
      <c r="F39" s="2">
        <v>2967860.0000000005</v>
      </c>
      <c r="G39" s="2"/>
      <c r="H39" s="2">
        <v>11328168</v>
      </c>
      <c r="I39" s="2"/>
      <c r="J39" s="2">
        <v>0</v>
      </c>
      <c r="K39" s="2"/>
      <c r="L39" s="1">
        <f t="shared" ref="L39:M42" si="22">B39+D39+F39+H39+J39</f>
        <v>19597348</v>
      </c>
      <c r="M39" s="13">
        <f t="shared" si="22"/>
        <v>0</v>
      </c>
      <c r="N39" s="14">
        <f>L39+M39</f>
        <v>19597348</v>
      </c>
      <c r="P39" s="3" t="s">
        <v>12</v>
      </c>
      <c r="Q39" s="2">
        <v>1082</v>
      </c>
      <c r="R39" s="2">
        <v>0</v>
      </c>
      <c r="S39" s="2">
        <v>0</v>
      </c>
      <c r="T39" s="2">
        <v>0</v>
      </c>
      <c r="U39" s="2">
        <v>658</v>
      </c>
      <c r="V39" s="2">
        <v>0</v>
      </c>
      <c r="W39" s="2">
        <v>2822</v>
      </c>
      <c r="X39" s="2">
        <v>0</v>
      </c>
      <c r="Y39" s="2">
        <v>234</v>
      </c>
      <c r="Z39" s="2">
        <v>0</v>
      </c>
      <c r="AA39" s="1">
        <f t="shared" ref="AA39:AB42" si="23">Q39+S39+U39+W39+Y39</f>
        <v>4796</v>
      </c>
      <c r="AB39" s="13">
        <f t="shared" si="23"/>
        <v>0</v>
      </c>
      <c r="AC39" s="14">
        <f>AA39+AB39</f>
        <v>4796</v>
      </c>
      <c r="AE39" s="3" t="s">
        <v>12</v>
      </c>
      <c r="AF39" s="2">
        <f t="shared" ref="AF39:AR42" si="24">IFERROR(B39/Q39, "N.A.")</f>
        <v>4899.5563770794824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4510.4255319148942</v>
      </c>
      <c r="AK39" s="2" t="str">
        <f t="shared" si="24"/>
        <v>N.A.</v>
      </c>
      <c r="AL39" s="2">
        <f t="shared" si="24"/>
        <v>4014.2338766832036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4086.1859883236029</v>
      </c>
      <c r="AQ39" s="16" t="str">
        <f t="shared" si="24"/>
        <v>N.A.</v>
      </c>
      <c r="AR39" s="14">
        <f t="shared" si="24"/>
        <v>4086.1859883236029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>
        <v>7363320</v>
      </c>
      <c r="C41" s="2">
        <v>8424000</v>
      </c>
      <c r="D41" s="2"/>
      <c r="E41" s="2"/>
      <c r="F41" s="2"/>
      <c r="G41" s="2"/>
      <c r="H41" s="2"/>
      <c r="I41" s="2">
        <v>5031000</v>
      </c>
      <c r="J41" s="2">
        <v>0</v>
      </c>
      <c r="K41" s="2"/>
      <c r="L41" s="1">
        <f t="shared" si="22"/>
        <v>7363320</v>
      </c>
      <c r="M41" s="13">
        <f t="shared" si="22"/>
        <v>13455000</v>
      </c>
      <c r="N41" s="14">
        <f>L41+M41</f>
        <v>20818320</v>
      </c>
      <c r="P41" s="3" t="s">
        <v>14</v>
      </c>
      <c r="Q41" s="2">
        <v>1360</v>
      </c>
      <c r="R41" s="2">
        <v>936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234</v>
      </c>
      <c r="Y41" s="2">
        <v>234</v>
      </c>
      <c r="Z41" s="2">
        <v>0</v>
      </c>
      <c r="AA41" s="1">
        <f t="shared" si="23"/>
        <v>1594</v>
      </c>
      <c r="AB41" s="13">
        <f t="shared" si="23"/>
        <v>1170</v>
      </c>
      <c r="AC41" s="14">
        <f>AA41+AB41</f>
        <v>2764</v>
      </c>
      <c r="AE41" s="3" t="s">
        <v>14</v>
      </c>
      <c r="AF41" s="2">
        <f t="shared" si="24"/>
        <v>5414.2058823529414</v>
      </c>
      <c r="AG41" s="2">
        <f t="shared" si="24"/>
        <v>9000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21500</v>
      </c>
      <c r="AN41" s="2">
        <f t="shared" si="24"/>
        <v>0</v>
      </c>
      <c r="AO41" s="2" t="str">
        <f t="shared" si="24"/>
        <v>N.A.</v>
      </c>
      <c r="AP41" s="15">
        <f t="shared" si="24"/>
        <v>4619.3977415307399</v>
      </c>
      <c r="AQ41" s="16">
        <f t="shared" si="24"/>
        <v>11500</v>
      </c>
      <c r="AR41" s="14">
        <f t="shared" si="24"/>
        <v>7531.953690303907</v>
      </c>
    </row>
    <row r="42" spans="1:44" ht="15" customHeight="1" thickBot="1" x14ac:dyDescent="0.3">
      <c r="A42" s="3" t="s">
        <v>15</v>
      </c>
      <c r="B42" s="2">
        <v>3023120</v>
      </c>
      <c r="C42" s="2"/>
      <c r="D42" s="2"/>
      <c r="E42" s="2"/>
      <c r="F42" s="2"/>
      <c r="G42" s="2"/>
      <c r="H42" s="2">
        <v>318000</v>
      </c>
      <c r="I42" s="2"/>
      <c r="J42" s="2">
        <v>0</v>
      </c>
      <c r="K42" s="2"/>
      <c r="L42" s="1">
        <f t="shared" si="22"/>
        <v>3341120</v>
      </c>
      <c r="M42" s="13">
        <f t="shared" si="22"/>
        <v>0</v>
      </c>
      <c r="N42" s="14">
        <f>L42+M42</f>
        <v>3341120</v>
      </c>
      <c r="P42" s="3" t="s">
        <v>15</v>
      </c>
      <c r="Q42" s="2">
        <v>424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848</v>
      </c>
      <c r="X42" s="2">
        <v>0</v>
      </c>
      <c r="Y42" s="2">
        <v>424</v>
      </c>
      <c r="Z42" s="2">
        <v>0</v>
      </c>
      <c r="AA42" s="1">
        <f t="shared" si="23"/>
        <v>1696</v>
      </c>
      <c r="AB42" s="13">
        <f t="shared" si="23"/>
        <v>0</v>
      </c>
      <c r="AC42" s="14">
        <f>AA42+AB42</f>
        <v>1696</v>
      </c>
      <c r="AE42" s="3" t="s">
        <v>15</v>
      </c>
      <c r="AF42" s="2">
        <f t="shared" si="24"/>
        <v>7130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375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1970</v>
      </c>
      <c r="AQ42" s="16" t="str">
        <f t="shared" si="24"/>
        <v>N.A.</v>
      </c>
      <c r="AR42" s="14">
        <f t="shared" si="24"/>
        <v>1970</v>
      </c>
    </row>
    <row r="43" spans="1:44" ht="15" customHeight="1" thickBot="1" x14ac:dyDescent="0.3">
      <c r="A43" s="4" t="s">
        <v>16</v>
      </c>
      <c r="B43" s="2">
        <v>15687759.999999996</v>
      </c>
      <c r="C43" s="2">
        <v>8424000</v>
      </c>
      <c r="D43" s="2"/>
      <c r="E43" s="2"/>
      <c r="F43" s="2">
        <v>2967860.0000000005</v>
      </c>
      <c r="G43" s="2"/>
      <c r="H43" s="2">
        <v>11646168</v>
      </c>
      <c r="I43" s="2">
        <v>5031000</v>
      </c>
      <c r="J43" s="2">
        <v>0</v>
      </c>
      <c r="K43" s="2"/>
      <c r="L43" s="1">
        <f t="shared" ref="L43" si="25">B43+D43+F43+H43+J43</f>
        <v>30301787.999999996</v>
      </c>
      <c r="M43" s="13">
        <f t="shared" ref="M43" si="26">C43+E43+G43+I43+K43</f>
        <v>13455000</v>
      </c>
      <c r="N43" s="22">
        <f>L43+M43</f>
        <v>43756788</v>
      </c>
      <c r="P43" s="4" t="s">
        <v>16</v>
      </c>
      <c r="Q43" s="2">
        <v>2866</v>
      </c>
      <c r="R43" s="2">
        <v>936</v>
      </c>
      <c r="S43" s="2">
        <v>0</v>
      </c>
      <c r="T43" s="2">
        <v>0</v>
      </c>
      <c r="U43" s="2">
        <v>658</v>
      </c>
      <c r="V43" s="2">
        <v>0</v>
      </c>
      <c r="W43" s="2">
        <v>3670</v>
      </c>
      <c r="X43" s="2">
        <v>234</v>
      </c>
      <c r="Y43" s="2">
        <v>892</v>
      </c>
      <c r="Z43" s="2">
        <v>0</v>
      </c>
      <c r="AA43" s="1">
        <f t="shared" ref="AA43" si="27">Q43+S43+U43+W43+Y43</f>
        <v>8086</v>
      </c>
      <c r="AB43" s="13">
        <f t="shared" ref="AB43" si="28">R43+T43+V43+X43+Z43</f>
        <v>1170</v>
      </c>
      <c r="AC43" s="22">
        <f>AA43+AB43</f>
        <v>9256</v>
      </c>
      <c r="AE43" s="4" t="s">
        <v>16</v>
      </c>
      <c r="AF43" s="2">
        <f t="shared" ref="AF43:AO43" si="29">IFERROR(B43/Q43, "N.A.")</f>
        <v>5473.7473831123507</v>
      </c>
      <c r="AG43" s="2">
        <f t="shared" si="29"/>
        <v>9000</v>
      </c>
      <c r="AH43" s="2" t="str">
        <f t="shared" si="29"/>
        <v>N.A.</v>
      </c>
      <c r="AI43" s="2" t="str">
        <f t="shared" si="29"/>
        <v>N.A.</v>
      </c>
      <c r="AJ43" s="2">
        <f t="shared" si="29"/>
        <v>4510.4255319148942</v>
      </c>
      <c r="AK43" s="2" t="str">
        <f t="shared" si="29"/>
        <v>N.A.</v>
      </c>
      <c r="AL43" s="2">
        <f t="shared" si="29"/>
        <v>3173.3427792915531</v>
      </c>
      <c r="AM43" s="2">
        <f t="shared" si="29"/>
        <v>21500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3747.4385357407859</v>
      </c>
      <c r="AQ43" s="16">
        <f t="shared" ref="AQ43" si="31">IFERROR(M43/AB43, "N.A.")</f>
        <v>11500</v>
      </c>
      <c r="AR43" s="14">
        <f t="shared" ref="AR43" si="32">IFERROR(N43/AC43, "N.A.")</f>
        <v>4727.397147796024</v>
      </c>
    </row>
    <row r="44" spans="1:44" ht="15" customHeight="1" thickBot="1" x14ac:dyDescent="0.3">
      <c r="A44" s="5" t="s">
        <v>0</v>
      </c>
      <c r="B44" s="28">
        <f>B43+C43</f>
        <v>24111759.999999996</v>
      </c>
      <c r="C44" s="30"/>
      <c r="D44" s="28">
        <f>D43+E43</f>
        <v>0</v>
      </c>
      <c r="E44" s="30"/>
      <c r="F44" s="28">
        <f>F43+G43</f>
        <v>2967860.0000000005</v>
      </c>
      <c r="G44" s="30"/>
      <c r="H44" s="28">
        <f>H43+I43</f>
        <v>16677168</v>
      </c>
      <c r="I44" s="30"/>
      <c r="J44" s="28">
        <f>J43+K43</f>
        <v>0</v>
      </c>
      <c r="K44" s="30"/>
      <c r="L44" s="28">
        <f>L43+M43</f>
        <v>43756788</v>
      </c>
      <c r="M44" s="29"/>
      <c r="N44" s="23">
        <f>B44+D44+F44+H44+J44</f>
        <v>43756788</v>
      </c>
      <c r="P44" s="5" t="s">
        <v>0</v>
      </c>
      <c r="Q44" s="28">
        <f>Q43+R43</f>
        <v>3802</v>
      </c>
      <c r="R44" s="30"/>
      <c r="S44" s="28">
        <f>S43+T43</f>
        <v>0</v>
      </c>
      <c r="T44" s="30"/>
      <c r="U44" s="28">
        <f>U43+V43</f>
        <v>658</v>
      </c>
      <c r="V44" s="30"/>
      <c r="W44" s="28">
        <f>W43+X43</f>
        <v>3904</v>
      </c>
      <c r="X44" s="30"/>
      <c r="Y44" s="28">
        <f>Y43+Z43</f>
        <v>892</v>
      </c>
      <c r="Z44" s="30"/>
      <c r="AA44" s="28">
        <f>AA43+AB43</f>
        <v>9256</v>
      </c>
      <c r="AB44" s="29"/>
      <c r="AC44" s="23">
        <f>Q44+S44+U44+W44+Y44</f>
        <v>9256</v>
      </c>
      <c r="AE44" s="5" t="s">
        <v>0</v>
      </c>
      <c r="AF44" s="31">
        <f>IFERROR(B44/Q44,"N.A.")</f>
        <v>6341.8621778011566</v>
      </c>
      <c r="AG44" s="32"/>
      <c r="AH44" s="31" t="str">
        <f>IFERROR(D44/S44,"N.A.")</f>
        <v>N.A.</v>
      </c>
      <c r="AI44" s="32"/>
      <c r="AJ44" s="31">
        <f>IFERROR(F44/U44,"N.A.")</f>
        <v>4510.4255319148942</v>
      </c>
      <c r="AK44" s="32"/>
      <c r="AL44" s="31">
        <f>IFERROR(H44/W44,"N.A.")</f>
        <v>4271.8155737704919</v>
      </c>
      <c r="AM44" s="32"/>
      <c r="AN44" s="31">
        <f>IFERROR(J44/Y44,"N.A.")</f>
        <v>0</v>
      </c>
      <c r="AO44" s="32"/>
      <c r="AP44" s="31">
        <f>IFERROR(L44/AA44,"N.A.")</f>
        <v>4727.397147796024</v>
      </c>
      <c r="AQ44" s="32"/>
      <c r="AR44" s="17">
        <f>IFERROR(N44/AC44, "N.A.")</f>
        <v>4727.397147796024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>
        <v>0</v>
      </c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80</v>
      </c>
      <c r="X15" s="2">
        <v>0</v>
      </c>
      <c r="Y15" s="2">
        <v>0</v>
      </c>
      <c r="Z15" s="2">
        <v>0</v>
      </c>
      <c r="AA15" s="1">
        <f t="shared" ref="AA15:AA18" si="1">Q15+S15+U15+W15+Y15</f>
        <v>80</v>
      </c>
      <c r="AB15" s="13">
        <f t="shared" ref="AB15:AB18" si="2">R15+T15+V15+X15+Z15</f>
        <v>0</v>
      </c>
      <c r="AC15" s="14">
        <f>AA15+AB15</f>
        <v>80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>
        <f t="shared" si="3"/>
        <v>0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>
        <f t="shared" si="3"/>
        <v>0</v>
      </c>
      <c r="AQ15" s="16" t="str">
        <f t="shared" si="3"/>
        <v>N.A.</v>
      </c>
      <c r="AR15" s="14">
        <f t="shared" si="3"/>
        <v>0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>
        <v>0</v>
      </c>
      <c r="C17" s="2">
        <v>17053599.999999996</v>
      </c>
      <c r="D17" s="2"/>
      <c r="E17" s="2"/>
      <c r="F17" s="2"/>
      <c r="G17" s="2">
        <v>0</v>
      </c>
      <c r="H17" s="2"/>
      <c r="I17" s="2">
        <v>1440000</v>
      </c>
      <c r="J17" s="2"/>
      <c r="K17" s="2"/>
      <c r="L17" s="1">
        <f t="shared" si="0"/>
        <v>0</v>
      </c>
      <c r="M17" s="13">
        <f t="shared" si="0"/>
        <v>18493599.999999996</v>
      </c>
      <c r="N17" s="14">
        <f>L17+M17</f>
        <v>18493599.999999996</v>
      </c>
      <c r="P17" s="3" t="s">
        <v>14</v>
      </c>
      <c r="Q17" s="2">
        <v>80</v>
      </c>
      <c r="R17" s="2">
        <v>960</v>
      </c>
      <c r="S17" s="2">
        <v>0</v>
      </c>
      <c r="T17" s="2">
        <v>0</v>
      </c>
      <c r="U17" s="2">
        <v>0</v>
      </c>
      <c r="V17" s="2">
        <v>80</v>
      </c>
      <c r="W17" s="2">
        <v>0</v>
      </c>
      <c r="X17" s="2">
        <v>160</v>
      </c>
      <c r="Y17" s="2">
        <v>0</v>
      </c>
      <c r="Z17" s="2">
        <v>0</v>
      </c>
      <c r="AA17" s="1">
        <f t="shared" si="1"/>
        <v>80</v>
      </c>
      <c r="AB17" s="13">
        <f t="shared" si="2"/>
        <v>1200</v>
      </c>
      <c r="AC17" s="14">
        <f>AA17+AB17</f>
        <v>1280</v>
      </c>
      <c r="AE17" s="3" t="s">
        <v>14</v>
      </c>
      <c r="AF17" s="2">
        <f t="shared" si="3"/>
        <v>0</v>
      </c>
      <c r="AG17" s="2">
        <f t="shared" si="3"/>
        <v>17764.166666666664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>
        <f t="shared" si="3"/>
        <v>0</v>
      </c>
      <c r="AL17" s="2" t="str">
        <f t="shared" si="3"/>
        <v>N.A.</v>
      </c>
      <c r="AM17" s="2">
        <f t="shared" si="3"/>
        <v>9000</v>
      </c>
      <c r="AN17" s="2" t="str">
        <f t="shared" si="3"/>
        <v>N.A.</v>
      </c>
      <c r="AO17" s="2" t="str">
        <f t="shared" si="3"/>
        <v>N.A.</v>
      </c>
      <c r="AP17" s="15">
        <f t="shared" si="3"/>
        <v>0</v>
      </c>
      <c r="AQ17" s="16">
        <f t="shared" si="3"/>
        <v>15411.33333333333</v>
      </c>
      <c r="AR17" s="14">
        <f t="shared" si="3"/>
        <v>14448.124999999996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2"/>
        <v>0</v>
      </c>
      <c r="AC18" s="22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4" t="str">
        <f t="shared" si="3"/>
        <v>N.A.</v>
      </c>
    </row>
    <row r="19" spans="1:44" ht="15" customHeight="1" thickBot="1" x14ac:dyDescent="0.3">
      <c r="A19" s="4" t="s">
        <v>16</v>
      </c>
      <c r="B19" s="2">
        <v>0</v>
      </c>
      <c r="C19" s="2">
        <v>17053599.999999996</v>
      </c>
      <c r="D19" s="2"/>
      <c r="E19" s="2"/>
      <c r="F19" s="2"/>
      <c r="G19" s="2">
        <v>0</v>
      </c>
      <c r="H19" s="2">
        <v>0</v>
      </c>
      <c r="I19" s="2">
        <v>1440000</v>
      </c>
      <c r="J19" s="2"/>
      <c r="K19" s="2"/>
      <c r="L19" s="1">
        <f t="shared" ref="L19" si="4">B19+D19+F19+H19+J19</f>
        <v>0</v>
      </c>
      <c r="M19" s="13">
        <f t="shared" ref="M19" si="5">C19+E19+G19+I19+K19</f>
        <v>18493599.999999996</v>
      </c>
      <c r="N19" s="22">
        <f>L19+M19</f>
        <v>18493599.999999996</v>
      </c>
      <c r="P19" s="4" t="s">
        <v>16</v>
      </c>
      <c r="Q19" s="2">
        <v>80</v>
      </c>
      <c r="R19" s="2">
        <v>960</v>
      </c>
      <c r="S19" s="2">
        <v>0</v>
      </c>
      <c r="T19" s="2">
        <v>0</v>
      </c>
      <c r="U19" s="2">
        <v>0</v>
      </c>
      <c r="V19" s="2">
        <v>80</v>
      </c>
      <c r="W19" s="2">
        <v>80</v>
      </c>
      <c r="X19" s="2">
        <v>160</v>
      </c>
      <c r="Y19" s="2">
        <v>0</v>
      </c>
      <c r="Z19" s="2">
        <v>0</v>
      </c>
      <c r="AA19" s="1">
        <f t="shared" ref="AA19" si="6">Q19+S19+U19+W19+Y19</f>
        <v>160</v>
      </c>
      <c r="AB19" s="13">
        <f t="shared" ref="AB19" si="7">R19+T19+V19+X19+Z19</f>
        <v>1200</v>
      </c>
      <c r="AC19" s="14">
        <f>AA19+AB19</f>
        <v>1360</v>
      </c>
      <c r="AE19" s="4" t="s">
        <v>16</v>
      </c>
      <c r="AF19" s="2">
        <f t="shared" ref="AF19:AO19" si="8">IFERROR(B19/Q19, "N.A.")</f>
        <v>0</v>
      </c>
      <c r="AG19" s="2">
        <f t="shared" si="8"/>
        <v>17764.166666666664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>
        <f t="shared" si="8"/>
        <v>0</v>
      </c>
      <c r="AL19" s="2">
        <f t="shared" si="8"/>
        <v>0</v>
      </c>
      <c r="AM19" s="2">
        <f t="shared" si="8"/>
        <v>9000</v>
      </c>
      <c r="AN19" s="2" t="str">
        <f t="shared" si="8"/>
        <v>N.A.</v>
      </c>
      <c r="AO19" s="2" t="str">
        <f t="shared" si="8"/>
        <v>N.A.</v>
      </c>
      <c r="AP19" s="15">
        <f t="shared" ref="AP19" si="9">IFERROR(L19/AA19, "N.A.")</f>
        <v>0</v>
      </c>
      <c r="AQ19" s="16">
        <f t="shared" ref="AQ19" si="10">IFERROR(M19/AB19, "N.A.")</f>
        <v>15411.33333333333</v>
      </c>
      <c r="AR19" s="14">
        <f t="shared" ref="AR19" si="11">IFERROR(N19/AC19, "N.A.")</f>
        <v>13598.235294117645</v>
      </c>
    </row>
    <row r="20" spans="1:44" ht="15" customHeight="1" thickBot="1" x14ac:dyDescent="0.3">
      <c r="A20" s="5" t="s">
        <v>0</v>
      </c>
      <c r="B20" s="28">
        <f>B19+C19</f>
        <v>17053599.999999996</v>
      </c>
      <c r="C20" s="30"/>
      <c r="D20" s="28">
        <f>D19+E19</f>
        <v>0</v>
      </c>
      <c r="E20" s="30"/>
      <c r="F20" s="28">
        <f>F19+G19</f>
        <v>0</v>
      </c>
      <c r="G20" s="30"/>
      <c r="H20" s="28">
        <f>H19+I19</f>
        <v>1440000</v>
      </c>
      <c r="I20" s="30"/>
      <c r="J20" s="28">
        <f>J19+K19</f>
        <v>0</v>
      </c>
      <c r="K20" s="30"/>
      <c r="L20" s="28">
        <f>L19+M19</f>
        <v>18493599.999999996</v>
      </c>
      <c r="M20" s="29"/>
      <c r="N20" s="23">
        <f>B20+D20+F20+H20+J20</f>
        <v>18493599.999999996</v>
      </c>
      <c r="P20" s="5" t="s">
        <v>0</v>
      </c>
      <c r="Q20" s="28">
        <f>Q19+R19</f>
        <v>1040</v>
      </c>
      <c r="R20" s="30"/>
      <c r="S20" s="28">
        <f>S19+T19</f>
        <v>0</v>
      </c>
      <c r="T20" s="30"/>
      <c r="U20" s="28">
        <f>U19+V19</f>
        <v>80</v>
      </c>
      <c r="V20" s="30"/>
      <c r="W20" s="28">
        <f>W19+X19</f>
        <v>240</v>
      </c>
      <c r="X20" s="30"/>
      <c r="Y20" s="28">
        <f>Y19+Z19</f>
        <v>0</v>
      </c>
      <c r="Z20" s="30"/>
      <c r="AA20" s="28">
        <f>AA19+AB19</f>
        <v>1360</v>
      </c>
      <c r="AB20" s="30"/>
      <c r="AC20" s="24">
        <f>Q20+S20+U20+W20+Y20</f>
        <v>1360</v>
      </c>
      <c r="AE20" s="5" t="s">
        <v>0</v>
      </c>
      <c r="AF20" s="31">
        <f>IFERROR(B20/Q20,"N.A.")</f>
        <v>16397.692307692305</v>
      </c>
      <c r="AG20" s="32"/>
      <c r="AH20" s="31" t="str">
        <f>IFERROR(D20/S20,"N.A.")</f>
        <v>N.A.</v>
      </c>
      <c r="AI20" s="32"/>
      <c r="AJ20" s="31">
        <f>IFERROR(F20/U20,"N.A.")</f>
        <v>0</v>
      </c>
      <c r="AK20" s="32"/>
      <c r="AL20" s="31">
        <f>IFERROR(H20/W20,"N.A.")</f>
        <v>6000</v>
      </c>
      <c r="AM20" s="32"/>
      <c r="AN20" s="31" t="str">
        <f>IFERROR(J20/Y20,"N.A.")</f>
        <v>N.A.</v>
      </c>
      <c r="AO20" s="32"/>
      <c r="AP20" s="31">
        <f>IFERROR(L20/AA20,"N.A.")</f>
        <v>13598.235294117645</v>
      </c>
      <c r="AQ20" s="32"/>
      <c r="AR20" s="17">
        <f>IFERROR(N20/AC20, "N.A.")</f>
        <v>13598.235294117645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>
        <v>0</v>
      </c>
      <c r="I27" s="2"/>
      <c r="J27" s="2"/>
      <c r="K27" s="2"/>
      <c r="L27" s="1">
        <f t="shared" ref="L27:M30" si="12">B27+D27+F27+H27+J27</f>
        <v>0</v>
      </c>
      <c r="M27" s="13">
        <f t="shared" si="12"/>
        <v>0</v>
      </c>
      <c r="N27" s="14">
        <f>L27+M27</f>
        <v>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80</v>
      </c>
      <c r="X27" s="2">
        <v>0</v>
      </c>
      <c r="Y27" s="2">
        <v>0</v>
      </c>
      <c r="Z27" s="2">
        <v>0</v>
      </c>
      <c r="AA27" s="1">
        <f t="shared" ref="AA27:AB30" si="13">Q27+S27+U27+W27+Y27</f>
        <v>80</v>
      </c>
      <c r="AB27" s="13">
        <f t="shared" si="13"/>
        <v>0</v>
      </c>
      <c r="AC27" s="14">
        <f>AA27+AB27</f>
        <v>80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>
        <f t="shared" si="14"/>
        <v>0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>
        <f t="shared" si="14"/>
        <v>0</v>
      </c>
      <c r="AQ27" s="16" t="str">
        <f t="shared" si="14"/>
        <v>N.A.</v>
      </c>
      <c r="AR27" s="14">
        <f t="shared" si="14"/>
        <v>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3">
        <f t="shared" si="12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3"/>
        <v>0</v>
      </c>
      <c r="AB28" s="13">
        <f t="shared" si="13"/>
        <v>0</v>
      </c>
      <c r="AC28" s="14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4" t="str">
        <f t="shared" si="14"/>
        <v>N.A.</v>
      </c>
    </row>
    <row r="29" spans="1:44" ht="15" customHeight="1" thickBot="1" x14ac:dyDescent="0.3">
      <c r="A29" s="3" t="s">
        <v>14</v>
      </c>
      <c r="B29" s="2">
        <v>0</v>
      </c>
      <c r="C29" s="2">
        <v>10640000</v>
      </c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3">
        <f t="shared" si="12"/>
        <v>10640000</v>
      </c>
      <c r="N29" s="14">
        <f>L29+M29</f>
        <v>10640000</v>
      </c>
      <c r="P29" s="3" t="s">
        <v>14</v>
      </c>
      <c r="Q29" s="2">
        <v>80</v>
      </c>
      <c r="R29" s="2">
        <v>560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3"/>
        <v>80</v>
      </c>
      <c r="AB29" s="13">
        <f t="shared" si="13"/>
        <v>560</v>
      </c>
      <c r="AC29" s="14">
        <f>AA29+AB29</f>
        <v>640</v>
      </c>
      <c r="AE29" s="3" t="s">
        <v>14</v>
      </c>
      <c r="AF29" s="2">
        <f t="shared" si="14"/>
        <v>0</v>
      </c>
      <c r="AG29" s="2">
        <f t="shared" si="14"/>
        <v>19000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>
        <f t="shared" si="14"/>
        <v>0</v>
      </c>
      <c r="AQ29" s="16">
        <f t="shared" si="14"/>
        <v>19000</v>
      </c>
      <c r="AR29" s="14">
        <f t="shared" si="14"/>
        <v>16625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3">
        <f t="shared" si="12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3"/>
        <v>0</v>
      </c>
      <c r="AB30" s="13">
        <f t="shared" si="13"/>
        <v>0</v>
      </c>
      <c r="AC30" s="22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4" t="str">
        <f t="shared" si="14"/>
        <v>N.A.</v>
      </c>
    </row>
    <row r="31" spans="1:44" ht="15" customHeight="1" thickBot="1" x14ac:dyDescent="0.3">
      <c r="A31" s="4" t="s">
        <v>16</v>
      </c>
      <c r="B31" s="2">
        <v>0</v>
      </c>
      <c r="C31" s="2">
        <v>10640000</v>
      </c>
      <c r="D31" s="2"/>
      <c r="E31" s="2"/>
      <c r="F31" s="2"/>
      <c r="G31" s="2"/>
      <c r="H31" s="2">
        <v>0</v>
      </c>
      <c r="I31" s="2"/>
      <c r="J31" s="2"/>
      <c r="K31" s="2"/>
      <c r="L31" s="1">
        <f t="shared" ref="L31" si="15">B31+D31+F31+H31+J31</f>
        <v>0</v>
      </c>
      <c r="M31" s="13">
        <f t="shared" ref="M31" si="16">C31+E31+G31+I31+K31</f>
        <v>10640000</v>
      </c>
      <c r="N31" s="22">
        <f>L31+M31</f>
        <v>10640000</v>
      </c>
      <c r="P31" s="4" t="s">
        <v>16</v>
      </c>
      <c r="Q31" s="2">
        <v>80</v>
      </c>
      <c r="R31" s="2">
        <v>560</v>
      </c>
      <c r="S31" s="2">
        <v>0</v>
      </c>
      <c r="T31" s="2">
        <v>0</v>
      </c>
      <c r="U31" s="2">
        <v>0</v>
      </c>
      <c r="V31" s="2">
        <v>0</v>
      </c>
      <c r="W31" s="2">
        <v>80</v>
      </c>
      <c r="X31" s="2">
        <v>0</v>
      </c>
      <c r="Y31" s="2">
        <v>0</v>
      </c>
      <c r="Z31" s="2">
        <v>0</v>
      </c>
      <c r="AA31" s="1">
        <f t="shared" ref="AA31" si="17">Q31+S31+U31+W31+Y31</f>
        <v>160</v>
      </c>
      <c r="AB31" s="13">
        <f t="shared" ref="AB31" si="18">R31+T31+V31+X31+Z31</f>
        <v>560</v>
      </c>
      <c r="AC31" s="14">
        <f>AA31+AB31</f>
        <v>720</v>
      </c>
      <c r="AE31" s="4" t="s">
        <v>16</v>
      </c>
      <c r="AF31" s="2">
        <f t="shared" ref="AF31:AO31" si="19">IFERROR(B31/Q31, "N.A.")</f>
        <v>0</v>
      </c>
      <c r="AG31" s="2">
        <f t="shared" si="19"/>
        <v>19000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>
        <f t="shared" si="19"/>
        <v>0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>
        <f t="shared" ref="AP31" si="20">IFERROR(L31/AA31, "N.A.")</f>
        <v>0</v>
      </c>
      <c r="AQ31" s="16">
        <f t="shared" ref="AQ31" si="21">IFERROR(M31/AB31, "N.A.")</f>
        <v>19000</v>
      </c>
      <c r="AR31" s="14">
        <f t="shared" ref="AR31" si="22">IFERROR(N31/AC31, "N.A.")</f>
        <v>14777.777777777777</v>
      </c>
    </row>
    <row r="32" spans="1:44" ht="15" customHeight="1" thickBot="1" x14ac:dyDescent="0.3">
      <c r="A32" s="5" t="s">
        <v>0</v>
      </c>
      <c r="B32" s="28">
        <f>B31+C31</f>
        <v>10640000</v>
      </c>
      <c r="C32" s="30"/>
      <c r="D32" s="28">
        <f>D31+E31</f>
        <v>0</v>
      </c>
      <c r="E32" s="30"/>
      <c r="F32" s="28">
        <f>F31+G31</f>
        <v>0</v>
      </c>
      <c r="G32" s="30"/>
      <c r="H32" s="28">
        <f>H31+I31</f>
        <v>0</v>
      </c>
      <c r="I32" s="30"/>
      <c r="J32" s="28">
        <f>J31+K31</f>
        <v>0</v>
      </c>
      <c r="K32" s="30"/>
      <c r="L32" s="28">
        <f>L31+M31</f>
        <v>10640000</v>
      </c>
      <c r="M32" s="29"/>
      <c r="N32" s="23">
        <f>B32+D32+F32+H32+J32</f>
        <v>10640000</v>
      </c>
      <c r="P32" s="5" t="s">
        <v>0</v>
      </c>
      <c r="Q32" s="28">
        <f>Q31+R31</f>
        <v>640</v>
      </c>
      <c r="R32" s="30"/>
      <c r="S32" s="28">
        <f>S31+T31</f>
        <v>0</v>
      </c>
      <c r="T32" s="30"/>
      <c r="U32" s="28">
        <f>U31+V31</f>
        <v>0</v>
      </c>
      <c r="V32" s="30"/>
      <c r="W32" s="28">
        <f>W31+X31</f>
        <v>80</v>
      </c>
      <c r="X32" s="30"/>
      <c r="Y32" s="28">
        <f>Y31+Z31</f>
        <v>0</v>
      </c>
      <c r="Z32" s="30"/>
      <c r="AA32" s="28">
        <f>AA31+AB31</f>
        <v>720</v>
      </c>
      <c r="AB32" s="30"/>
      <c r="AC32" s="24">
        <f>Q32+S32+U32+W32+Y32</f>
        <v>720</v>
      </c>
      <c r="AE32" s="5" t="s">
        <v>0</v>
      </c>
      <c r="AF32" s="31">
        <f>IFERROR(B32/Q32,"N.A.")</f>
        <v>16625</v>
      </c>
      <c r="AG32" s="32"/>
      <c r="AH32" s="31" t="str">
        <f>IFERROR(D32/S32,"N.A.")</f>
        <v>N.A.</v>
      </c>
      <c r="AI32" s="32"/>
      <c r="AJ32" s="31" t="str">
        <f>IFERROR(F32/U32,"N.A.")</f>
        <v>N.A.</v>
      </c>
      <c r="AK32" s="32"/>
      <c r="AL32" s="31">
        <f>IFERROR(H32/W32,"N.A.")</f>
        <v>0</v>
      </c>
      <c r="AM32" s="32"/>
      <c r="AN32" s="31" t="str">
        <f>IFERROR(J32/Y32,"N.A.")</f>
        <v>N.A.</v>
      </c>
      <c r="AO32" s="32"/>
      <c r="AP32" s="31">
        <f>IFERROR(L32/AA32,"N.A.")</f>
        <v>14777.777777777777</v>
      </c>
      <c r="AQ32" s="32"/>
      <c r="AR32" s="17">
        <f>IFERROR(N32/AC32, "N.A.")</f>
        <v>14777.777777777777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3">
        <f t="shared" si="23"/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 t="shared" ref="AA39:AB42" si="24">Q39+S39+U39+W39+Y39</f>
        <v>0</v>
      </c>
      <c r="AB39" s="13">
        <f t="shared" si="24"/>
        <v>0</v>
      </c>
      <c r="AC39" s="14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4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3">
        <f t="shared" si="23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4"/>
        <v>0</v>
      </c>
      <c r="AB40" s="13">
        <f t="shared" si="24"/>
        <v>0</v>
      </c>
      <c r="AC40" s="14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4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>
        <v>6413600</v>
      </c>
      <c r="D41" s="2"/>
      <c r="E41" s="2"/>
      <c r="F41" s="2"/>
      <c r="G41" s="2">
        <v>0</v>
      </c>
      <c r="H41" s="2"/>
      <c r="I41" s="2">
        <v>1440000</v>
      </c>
      <c r="J41" s="2"/>
      <c r="K41" s="2"/>
      <c r="L41" s="1">
        <f t="shared" si="23"/>
        <v>0</v>
      </c>
      <c r="M41" s="13">
        <f t="shared" si="23"/>
        <v>7853600</v>
      </c>
      <c r="N41" s="14">
        <f>L41+M41</f>
        <v>7853600</v>
      </c>
      <c r="P41" s="3" t="s">
        <v>14</v>
      </c>
      <c r="Q41" s="2">
        <v>0</v>
      </c>
      <c r="R41" s="2">
        <v>400</v>
      </c>
      <c r="S41" s="2">
        <v>0</v>
      </c>
      <c r="T41" s="2">
        <v>0</v>
      </c>
      <c r="U41" s="2">
        <v>0</v>
      </c>
      <c r="V41" s="2">
        <v>80</v>
      </c>
      <c r="W41" s="2">
        <v>0</v>
      </c>
      <c r="X41" s="2">
        <v>160</v>
      </c>
      <c r="Y41" s="2">
        <v>0</v>
      </c>
      <c r="Z41" s="2">
        <v>0</v>
      </c>
      <c r="AA41" s="1">
        <f t="shared" si="24"/>
        <v>0</v>
      </c>
      <c r="AB41" s="13">
        <f t="shared" si="24"/>
        <v>640</v>
      </c>
      <c r="AC41" s="14">
        <f>AA41+AB41</f>
        <v>640</v>
      </c>
      <c r="AE41" s="3" t="s">
        <v>14</v>
      </c>
      <c r="AF41" s="2" t="str">
        <f t="shared" si="25"/>
        <v>N.A.</v>
      </c>
      <c r="AG41" s="2">
        <f t="shared" si="25"/>
        <v>16034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>
        <f t="shared" si="25"/>
        <v>0</v>
      </c>
      <c r="AL41" s="2" t="str">
        <f t="shared" si="25"/>
        <v>N.A.</v>
      </c>
      <c r="AM41" s="2">
        <f t="shared" si="25"/>
        <v>9000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>
        <f t="shared" si="25"/>
        <v>12271.25</v>
      </c>
      <c r="AR41" s="14">
        <f t="shared" si="25"/>
        <v>12271.25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3">
        <f t="shared" si="23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4"/>
        <v>0</v>
      </c>
      <c r="AB42" s="13">
        <f t="shared" si="24"/>
        <v>0</v>
      </c>
      <c r="AC42" s="14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4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>
        <v>6413600</v>
      </c>
      <c r="D43" s="2"/>
      <c r="E43" s="2"/>
      <c r="F43" s="2"/>
      <c r="G43" s="2">
        <v>0</v>
      </c>
      <c r="H43" s="2"/>
      <c r="I43" s="2">
        <v>1440000</v>
      </c>
      <c r="J43" s="2"/>
      <c r="K43" s="2"/>
      <c r="L43" s="1">
        <f t="shared" ref="L43" si="26">B43+D43+F43+H43+J43</f>
        <v>0</v>
      </c>
      <c r="M43" s="13">
        <f t="shared" ref="M43" si="27">C43+E43+G43+I43+K43</f>
        <v>7853600</v>
      </c>
      <c r="N43" s="22">
        <f>L43+M43</f>
        <v>7853600</v>
      </c>
      <c r="P43" s="4" t="s">
        <v>16</v>
      </c>
      <c r="Q43" s="2">
        <v>0</v>
      </c>
      <c r="R43" s="2">
        <v>400</v>
      </c>
      <c r="S43" s="2">
        <v>0</v>
      </c>
      <c r="T43" s="2">
        <v>0</v>
      </c>
      <c r="U43" s="2">
        <v>0</v>
      </c>
      <c r="V43" s="2">
        <v>80</v>
      </c>
      <c r="W43" s="2">
        <v>0</v>
      </c>
      <c r="X43" s="2">
        <v>160</v>
      </c>
      <c r="Y43" s="2">
        <v>0</v>
      </c>
      <c r="Z43" s="2">
        <v>0</v>
      </c>
      <c r="AA43" s="1">
        <f t="shared" ref="AA43" si="28">Q43+S43+U43+W43+Y43</f>
        <v>0</v>
      </c>
      <c r="AB43" s="13">
        <f t="shared" ref="AB43" si="29">R43+T43+V43+X43+Z43</f>
        <v>640</v>
      </c>
      <c r="AC43" s="22">
        <f>AA43+AB43</f>
        <v>640</v>
      </c>
      <c r="AE43" s="4" t="s">
        <v>16</v>
      </c>
      <c r="AF43" s="2" t="str">
        <f t="shared" ref="AF43:AO43" si="30">IFERROR(B43/Q43, "N.A.")</f>
        <v>N.A.</v>
      </c>
      <c r="AG43" s="2">
        <f t="shared" si="30"/>
        <v>16034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0</v>
      </c>
      <c r="AL43" s="2" t="str">
        <f t="shared" si="30"/>
        <v>N.A.</v>
      </c>
      <c r="AM43" s="2">
        <f t="shared" si="30"/>
        <v>9000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>
        <f t="shared" ref="AQ43" si="32">IFERROR(M43/AB43, "N.A.")</f>
        <v>12271.25</v>
      </c>
      <c r="AR43" s="14">
        <f t="shared" ref="AR43" si="33">IFERROR(N43/AC43, "N.A.")</f>
        <v>12271.25</v>
      </c>
    </row>
    <row r="44" spans="1:44" ht="15" customHeight="1" thickBot="1" x14ac:dyDescent="0.3">
      <c r="A44" s="5" t="s">
        <v>0</v>
      </c>
      <c r="B44" s="28">
        <f>B43+C43</f>
        <v>6413600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1440000</v>
      </c>
      <c r="I44" s="30"/>
      <c r="J44" s="28">
        <f>J43+K43</f>
        <v>0</v>
      </c>
      <c r="K44" s="30"/>
      <c r="L44" s="28">
        <f>L43+M43</f>
        <v>7853600</v>
      </c>
      <c r="M44" s="29"/>
      <c r="N44" s="23">
        <f>B44+D44+F44+H44+J44</f>
        <v>7853600</v>
      </c>
      <c r="P44" s="5" t="s">
        <v>0</v>
      </c>
      <c r="Q44" s="28">
        <f>Q43+R43</f>
        <v>400</v>
      </c>
      <c r="R44" s="30"/>
      <c r="S44" s="28">
        <f>S43+T43</f>
        <v>0</v>
      </c>
      <c r="T44" s="30"/>
      <c r="U44" s="28">
        <f>U43+V43</f>
        <v>80</v>
      </c>
      <c r="V44" s="30"/>
      <c r="W44" s="28">
        <f>W43+X43</f>
        <v>160</v>
      </c>
      <c r="X44" s="30"/>
      <c r="Y44" s="28">
        <f>Y43+Z43</f>
        <v>0</v>
      </c>
      <c r="Z44" s="30"/>
      <c r="AA44" s="28">
        <f>AA43+AB43</f>
        <v>640</v>
      </c>
      <c r="AB44" s="29"/>
      <c r="AC44" s="23">
        <f>Q44+S44+U44+W44+Y44</f>
        <v>640</v>
      </c>
      <c r="AE44" s="5" t="s">
        <v>0</v>
      </c>
      <c r="AF44" s="31">
        <f>IFERROR(B44/Q44,"N.A.")</f>
        <v>16034</v>
      </c>
      <c r="AG44" s="32"/>
      <c r="AH44" s="31" t="str">
        <f>IFERROR(D44/S44,"N.A.")</f>
        <v>N.A.</v>
      </c>
      <c r="AI44" s="32"/>
      <c r="AJ44" s="31">
        <f>IFERROR(F44/U44,"N.A.")</f>
        <v>0</v>
      </c>
      <c r="AK44" s="32"/>
      <c r="AL44" s="31">
        <f>IFERROR(H44/W44,"N.A.")</f>
        <v>9000</v>
      </c>
      <c r="AM44" s="32"/>
      <c r="AN44" s="31" t="str">
        <f>IFERROR(J44/Y44,"N.A.")</f>
        <v>N.A.</v>
      </c>
      <c r="AO44" s="32"/>
      <c r="AP44" s="31">
        <f>IFERROR(L44/AA44,"N.A.")</f>
        <v>12271.25</v>
      </c>
      <c r="AQ44" s="32"/>
      <c r="AR44" s="17">
        <f>IFERROR(N44/AC44, "N.A.")</f>
        <v>12271.25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347327960.00000012</v>
      </c>
      <c r="C15" s="2"/>
      <c r="D15" s="2">
        <v>100404240.00000004</v>
      </c>
      <c r="E15" s="2"/>
      <c r="F15" s="2">
        <v>228977409.99999997</v>
      </c>
      <c r="G15" s="2"/>
      <c r="H15" s="2">
        <v>552934394.00000024</v>
      </c>
      <c r="I15" s="2"/>
      <c r="J15" s="2">
        <v>0</v>
      </c>
      <c r="K15" s="2"/>
      <c r="L15" s="1">
        <f t="shared" ref="L15:M18" si="0">B15+D15+F15+H15+J15</f>
        <v>1229644004.0000005</v>
      </c>
      <c r="M15" s="13">
        <f t="shared" si="0"/>
        <v>0</v>
      </c>
      <c r="N15" s="14">
        <f>L15+M15</f>
        <v>1229644004.0000005</v>
      </c>
      <c r="P15" s="3" t="s">
        <v>12</v>
      </c>
      <c r="Q15" s="2">
        <v>48333</v>
      </c>
      <c r="R15" s="2">
        <v>0</v>
      </c>
      <c r="S15" s="2">
        <v>13252</v>
      </c>
      <c r="T15" s="2">
        <v>0</v>
      </c>
      <c r="U15" s="2">
        <v>18042</v>
      </c>
      <c r="V15" s="2">
        <v>0</v>
      </c>
      <c r="W15" s="2">
        <v>115894</v>
      </c>
      <c r="X15" s="2">
        <v>0</v>
      </c>
      <c r="Y15" s="2">
        <v>6831</v>
      </c>
      <c r="Z15" s="2">
        <v>0</v>
      </c>
      <c r="AA15" s="1">
        <f t="shared" ref="AA15:AB18" si="1">Q15+S15+U15+W15+Y15</f>
        <v>202352</v>
      </c>
      <c r="AB15" s="13">
        <f t="shared" si="1"/>
        <v>0</v>
      </c>
      <c r="AC15" s="14">
        <f>AA15+AB15</f>
        <v>202352</v>
      </c>
      <c r="AE15" s="3" t="s">
        <v>12</v>
      </c>
      <c r="AF15" s="2">
        <f t="shared" ref="AF15:AR18" si="2">IFERROR(B15/Q15, "N.A.")</f>
        <v>7186.1452837605802</v>
      </c>
      <c r="AG15" s="2" t="str">
        <f t="shared" si="2"/>
        <v>N.A.</v>
      </c>
      <c r="AH15" s="2">
        <f t="shared" si="2"/>
        <v>7576.5348626622426</v>
      </c>
      <c r="AI15" s="2" t="str">
        <f t="shared" si="2"/>
        <v>N.A.</v>
      </c>
      <c r="AJ15" s="2">
        <f t="shared" si="2"/>
        <v>12691.354062742488</v>
      </c>
      <c r="AK15" s="2" t="str">
        <f t="shared" si="2"/>
        <v>N.A.</v>
      </c>
      <c r="AL15" s="2">
        <f t="shared" si="2"/>
        <v>4771.0355497264763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6076.7573535225765</v>
      </c>
      <c r="AQ15" s="16" t="str">
        <f t="shared" si="2"/>
        <v>N.A.</v>
      </c>
      <c r="AR15" s="14">
        <f t="shared" si="2"/>
        <v>6076.7573535225765</v>
      </c>
    </row>
    <row r="16" spans="1:44" ht="15" customHeight="1" thickBot="1" x14ac:dyDescent="0.3">
      <c r="A16" s="3" t="s">
        <v>13</v>
      </c>
      <c r="B16" s="2">
        <v>154560200.00000009</v>
      </c>
      <c r="C16" s="2">
        <v>16198200</v>
      </c>
      <c r="D16" s="2">
        <v>2507580</v>
      </c>
      <c r="E16" s="2"/>
      <c r="F16" s="2"/>
      <c r="G16" s="2"/>
      <c r="H16" s="2"/>
      <c r="I16" s="2"/>
      <c r="J16" s="2"/>
      <c r="K16" s="2"/>
      <c r="L16" s="1">
        <f t="shared" si="0"/>
        <v>157067780.00000009</v>
      </c>
      <c r="M16" s="13">
        <f t="shared" si="0"/>
        <v>16198200</v>
      </c>
      <c r="N16" s="14">
        <f>L16+M16</f>
        <v>173265980.00000009</v>
      </c>
      <c r="P16" s="3" t="s">
        <v>13</v>
      </c>
      <c r="Q16" s="2">
        <v>32578</v>
      </c>
      <c r="R16" s="2">
        <v>2007</v>
      </c>
      <c r="S16" s="2">
        <v>266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32844</v>
      </c>
      <c r="AB16" s="13">
        <f t="shared" si="1"/>
        <v>2007</v>
      </c>
      <c r="AC16" s="14">
        <f>AA16+AB16</f>
        <v>34851</v>
      </c>
      <c r="AE16" s="3" t="s">
        <v>13</v>
      </c>
      <c r="AF16" s="2">
        <f t="shared" si="2"/>
        <v>4744.3121124685395</v>
      </c>
      <c r="AG16" s="2">
        <f t="shared" si="2"/>
        <v>8070.8520179372199</v>
      </c>
      <c r="AH16" s="2">
        <f t="shared" si="2"/>
        <v>9426.9924812030076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4782.2366337839512</v>
      </c>
      <c r="AQ16" s="16">
        <f t="shared" si="2"/>
        <v>8070.8520179372199</v>
      </c>
      <c r="AR16" s="14">
        <f t="shared" si="2"/>
        <v>4971.6214742762068</v>
      </c>
    </row>
    <row r="17" spans="1:44" ht="15" customHeight="1" thickBot="1" x14ac:dyDescent="0.3">
      <c r="A17" s="3" t="s">
        <v>14</v>
      </c>
      <c r="B17" s="2">
        <v>943858879.00000048</v>
      </c>
      <c r="C17" s="2">
        <v>4081379113.99999</v>
      </c>
      <c r="D17" s="2">
        <v>195366645.00000006</v>
      </c>
      <c r="E17" s="2">
        <v>108181450</v>
      </c>
      <c r="F17" s="2"/>
      <c r="G17" s="2">
        <v>234339839.99999997</v>
      </c>
      <c r="H17" s="2"/>
      <c r="I17" s="2">
        <v>277720415.00000012</v>
      </c>
      <c r="J17" s="2">
        <v>0</v>
      </c>
      <c r="K17" s="2"/>
      <c r="L17" s="1">
        <f t="shared" si="0"/>
        <v>1139225524.0000005</v>
      </c>
      <c r="M17" s="13">
        <f t="shared" si="0"/>
        <v>4701620818.9999895</v>
      </c>
      <c r="N17" s="14">
        <f>L17+M17</f>
        <v>5840846342.9999905</v>
      </c>
      <c r="P17" s="3" t="s">
        <v>14</v>
      </c>
      <c r="Q17" s="2">
        <v>118670</v>
      </c>
      <c r="R17" s="2">
        <v>459857</v>
      </c>
      <c r="S17" s="2">
        <v>23263</v>
      </c>
      <c r="T17" s="2">
        <v>5984</v>
      </c>
      <c r="U17" s="2">
        <v>0</v>
      </c>
      <c r="V17" s="2">
        <v>22969</v>
      </c>
      <c r="W17" s="2">
        <v>0</v>
      </c>
      <c r="X17" s="2">
        <v>33440</v>
      </c>
      <c r="Y17" s="2">
        <v>9358</v>
      </c>
      <c r="Z17" s="2">
        <v>0</v>
      </c>
      <c r="AA17" s="1">
        <f t="shared" si="1"/>
        <v>151291</v>
      </c>
      <c r="AB17" s="13">
        <f t="shared" si="1"/>
        <v>522250</v>
      </c>
      <c r="AC17" s="14">
        <f>AA17+AB17</f>
        <v>673541</v>
      </c>
      <c r="AE17" s="3" t="s">
        <v>14</v>
      </c>
      <c r="AF17" s="2">
        <f t="shared" si="2"/>
        <v>7953.6435409117757</v>
      </c>
      <c r="AG17" s="2">
        <f t="shared" si="2"/>
        <v>8875.322358907204</v>
      </c>
      <c r="AH17" s="2">
        <f t="shared" si="2"/>
        <v>8398.1707002536241</v>
      </c>
      <c r="AI17" s="2">
        <f t="shared" si="2"/>
        <v>18078.450868983957</v>
      </c>
      <c r="AJ17" s="2" t="str">
        <f t="shared" si="2"/>
        <v>N.A.</v>
      </c>
      <c r="AK17" s="2">
        <f t="shared" si="2"/>
        <v>10202.439810178936</v>
      </c>
      <c r="AL17" s="2" t="str">
        <f t="shared" si="2"/>
        <v>N.A.</v>
      </c>
      <c r="AM17" s="2">
        <f t="shared" si="2"/>
        <v>8305.0363337320614</v>
      </c>
      <c r="AN17" s="2">
        <f t="shared" si="2"/>
        <v>0</v>
      </c>
      <c r="AO17" s="2" t="str">
        <f t="shared" si="2"/>
        <v>N.A.</v>
      </c>
      <c r="AP17" s="15">
        <f t="shared" si="2"/>
        <v>7530.0283823889094</v>
      </c>
      <c r="AQ17" s="16">
        <f t="shared" si="2"/>
        <v>9002.624832934398</v>
      </c>
      <c r="AR17" s="14">
        <f t="shared" si="2"/>
        <v>8671.8497359477606</v>
      </c>
    </row>
    <row r="18" spans="1:44" ht="15" customHeight="1" thickBot="1" x14ac:dyDescent="0.3">
      <c r="A18" s="3" t="s">
        <v>15</v>
      </c>
      <c r="B18" s="2">
        <v>72972257</v>
      </c>
      <c r="C18" s="2">
        <v>4730848</v>
      </c>
      <c r="D18" s="2">
        <v>4735160</v>
      </c>
      <c r="E18" s="2">
        <v>3935359.9999999995</v>
      </c>
      <c r="F18" s="2"/>
      <c r="G18" s="2">
        <v>26514442.999999996</v>
      </c>
      <c r="H18" s="2">
        <v>28433075.999999993</v>
      </c>
      <c r="I18" s="2"/>
      <c r="J18" s="2">
        <v>0</v>
      </c>
      <c r="K18" s="2"/>
      <c r="L18" s="1">
        <f t="shared" si="0"/>
        <v>106140493</v>
      </c>
      <c r="M18" s="13">
        <f t="shared" si="0"/>
        <v>35180651</v>
      </c>
      <c r="N18" s="14">
        <f>L18+M18</f>
        <v>141321144</v>
      </c>
      <c r="P18" s="3" t="s">
        <v>15</v>
      </c>
      <c r="Q18" s="2">
        <v>14768</v>
      </c>
      <c r="R18" s="2">
        <v>697</v>
      </c>
      <c r="S18" s="2">
        <v>934</v>
      </c>
      <c r="T18" s="2">
        <v>492</v>
      </c>
      <c r="U18" s="2">
        <v>0</v>
      </c>
      <c r="V18" s="2">
        <v>3931</v>
      </c>
      <c r="W18" s="2">
        <v>22532</v>
      </c>
      <c r="X18" s="2">
        <v>0</v>
      </c>
      <c r="Y18" s="2">
        <v>5072</v>
      </c>
      <c r="Z18" s="2">
        <v>0</v>
      </c>
      <c r="AA18" s="1">
        <f t="shared" si="1"/>
        <v>43306</v>
      </c>
      <c r="AB18" s="13">
        <f t="shared" si="1"/>
        <v>5120</v>
      </c>
      <c r="AC18" s="22">
        <f>AA18+AB18</f>
        <v>48426</v>
      </c>
      <c r="AE18" s="3" t="s">
        <v>15</v>
      </c>
      <c r="AF18" s="2">
        <f t="shared" si="2"/>
        <v>4941.2416711809319</v>
      </c>
      <c r="AG18" s="2">
        <f t="shared" si="2"/>
        <v>6787.4433285509322</v>
      </c>
      <c r="AH18" s="2">
        <f t="shared" si="2"/>
        <v>5069.7644539614557</v>
      </c>
      <c r="AI18" s="2">
        <f t="shared" si="2"/>
        <v>7998.6991869918693</v>
      </c>
      <c r="AJ18" s="2" t="str">
        <f t="shared" si="2"/>
        <v>N.A.</v>
      </c>
      <c r="AK18" s="2">
        <f t="shared" si="2"/>
        <v>6744.9613329941485</v>
      </c>
      <c r="AL18" s="2">
        <f t="shared" si="2"/>
        <v>1261.8975679034259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2450.9419710894563</v>
      </c>
      <c r="AQ18" s="16">
        <f t="shared" si="2"/>
        <v>6871.2208984375002</v>
      </c>
      <c r="AR18" s="14">
        <f t="shared" si="2"/>
        <v>2918.2906703010781</v>
      </c>
    </row>
    <row r="19" spans="1:44" ht="15" customHeight="1" thickBot="1" x14ac:dyDescent="0.3">
      <c r="A19" s="4" t="s">
        <v>16</v>
      </c>
      <c r="B19" s="2">
        <v>1518719296.0000005</v>
      </c>
      <c r="C19" s="2">
        <v>4102308162.0000033</v>
      </c>
      <c r="D19" s="2">
        <v>303013625</v>
      </c>
      <c r="E19" s="2">
        <v>112116809.99999997</v>
      </c>
      <c r="F19" s="2">
        <v>228977409.99999997</v>
      </c>
      <c r="G19" s="2">
        <v>260854282.99999982</v>
      </c>
      <c r="H19" s="2">
        <v>581367469.99999988</v>
      </c>
      <c r="I19" s="2">
        <v>277720415.00000012</v>
      </c>
      <c r="J19" s="2">
        <v>0</v>
      </c>
      <c r="K19" s="2"/>
      <c r="L19" s="1">
        <f t="shared" ref="L19" si="3">B19+D19+F19+H19+J19</f>
        <v>2632077801.0000005</v>
      </c>
      <c r="M19" s="13">
        <f t="shared" ref="M19" si="4">C19+E19+G19+I19+K19</f>
        <v>4752999670.0000029</v>
      </c>
      <c r="N19" s="22">
        <f>L19+M19</f>
        <v>7385077471.0000038</v>
      </c>
      <c r="P19" s="4" t="s">
        <v>16</v>
      </c>
      <c r="Q19" s="2">
        <v>214349</v>
      </c>
      <c r="R19" s="2">
        <v>462561</v>
      </c>
      <c r="S19" s="2">
        <v>37715</v>
      </c>
      <c r="T19" s="2">
        <v>6476</v>
      </c>
      <c r="U19" s="2">
        <v>18042</v>
      </c>
      <c r="V19" s="2">
        <v>26900</v>
      </c>
      <c r="W19" s="2">
        <v>138426</v>
      </c>
      <c r="X19" s="2">
        <v>33440</v>
      </c>
      <c r="Y19" s="2">
        <v>21261</v>
      </c>
      <c r="Z19" s="2">
        <v>0</v>
      </c>
      <c r="AA19" s="1">
        <f t="shared" ref="AA19" si="5">Q19+S19+U19+W19+Y19</f>
        <v>429793</v>
      </c>
      <c r="AB19" s="13">
        <f t="shared" ref="AB19" si="6">R19+T19+V19+X19+Z19</f>
        <v>529377</v>
      </c>
      <c r="AC19" s="14">
        <f>AA19+AB19</f>
        <v>959170</v>
      </c>
      <c r="AE19" s="4" t="s">
        <v>16</v>
      </c>
      <c r="AF19" s="2">
        <f t="shared" ref="AF19:AO19" si="7">IFERROR(B19/Q19, "N.A.")</f>
        <v>7085.264199972944</v>
      </c>
      <c r="AG19" s="2">
        <f t="shared" si="7"/>
        <v>8868.6857776596025</v>
      </c>
      <c r="AH19" s="2">
        <f t="shared" si="7"/>
        <v>8034.3000132573243</v>
      </c>
      <c r="AI19" s="2">
        <f t="shared" si="7"/>
        <v>17312.663681284739</v>
      </c>
      <c r="AJ19" s="2">
        <f t="shared" si="7"/>
        <v>12691.354062742488</v>
      </c>
      <c r="AK19" s="2">
        <f t="shared" si="7"/>
        <v>9697.1852416356815</v>
      </c>
      <c r="AL19" s="2">
        <f t="shared" si="7"/>
        <v>4199.8430208197869</v>
      </c>
      <c r="AM19" s="2">
        <f t="shared" si="7"/>
        <v>8305.0363337320614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6124.0592587594501</v>
      </c>
      <c r="AQ19" s="16">
        <f t="shared" ref="AQ19" si="9">IFERROR(M19/AB19, "N.A.")</f>
        <v>8978.4778522678607</v>
      </c>
      <c r="AR19" s="14">
        <f t="shared" ref="AR19" si="10">IFERROR(N19/AC19, "N.A.")</f>
        <v>7699.4458448450259</v>
      </c>
    </row>
    <row r="20" spans="1:44" ht="15" customHeight="1" thickBot="1" x14ac:dyDescent="0.3">
      <c r="A20" s="5" t="s">
        <v>0</v>
      </c>
      <c r="B20" s="28">
        <f>B19+C19</f>
        <v>5621027458.0000038</v>
      </c>
      <c r="C20" s="30"/>
      <c r="D20" s="28">
        <f>D19+E19</f>
        <v>415130435</v>
      </c>
      <c r="E20" s="30"/>
      <c r="F20" s="28">
        <f>F19+G19</f>
        <v>489831692.99999976</v>
      </c>
      <c r="G20" s="30"/>
      <c r="H20" s="28">
        <f>H19+I19</f>
        <v>859087885</v>
      </c>
      <c r="I20" s="30"/>
      <c r="J20" s="28">
        <f>J19+K19</f>
        <v>0</v>
      </c>
      <c r="K20" s="30"/>
      <c r="L20" s="28">
        <f>L19+M19</f>
        <v>7385077471.0000038</v>
      </c>
      <c r="M20" s="29"/>
      <c r="N20" s="23">
        <f>B20+D20+F20+H20+J20</f>
        <v>7385077471.0000038</v>
      </c>
      <c r="P20" s="5" t="s">
        <v>0</v>
      </c>
      <c r="Q20" s="28">
        <f>Q19+R19</f>
        <v>676910</v>
      </c>
      <c r="R20" s="30"/>
      <c r="S20" s="28">
        <f>S19+T19</f>
        <v>44191</v>
      </c>
      <c r="T20" s="30"/>
      <c r="U20" s="28">
        <f>U19+V19</f>
        <v>44942</v>
      </c>
      <c r="V20" s="30"/>
      <c r="W20" s="28">
        <f>W19+X19</f>
        <v>171866</v>
      </c>
      <c r="X20" s="30"/>
      <c r="Y20" s="28">
        <f>Y19+Z19</f>
        <v>21261</v>
      </c>
      <c r="Z20" s="30"/>
      <c r="AA20" s="28">
        <f>AA19+AB19</f>
        <v>959170</v>
      </c>
      <c r="AB20" s="30"/>
      <c r="AC20" s="24">
        <f>Q20+S20+U20+W20+Y20</f>
        <v>959170</v>
      </c>
      <c r="AE20" s="5" t="s">
        <v>0</v>
      </c>
      <c r="AF20" s="31">
        <f>IFERROR(B20/Q20,"N.A.")</f>
        <v>8303.9509801893964</v>
      </c>
      <c r="AG20" s="32"/>
      <c r="AH20" s="31">
        <f>IFERROR(D20/S20,"N.A.")</f>
        <v>9394.0040958566224</v>
      </c>
      <c r="AI20" s="32"/>
      <c r="AJ20" s="31">
        <f>IFERROR(F20/U20,"N.A.")</f>
        <v>10899.196586711756</v>
      </c>
      <c r="AK20" s="32"/>
      <c r="AL20" s="31">
        <f>IFERROR(H20/W20,"N.A.")</f>
        <v>4998.5912571421923</v>
      </c>
      <c r="AM20" s="32"/>
      <c r="AN20" s="31">
        <f>IFERROR(J20/Y20,"N.A.")</f>
        <v>0</v>
      </c>
      <c r="AO20" s="32"/>
      <c r="AP20" s="31">
        <f>IFERROR(L20/AA20,"N.A.")</f>
        <v>7699.4458448450259</v>
      </c>
      <c r="AQ20" s="32"/>
      <c r="AR20" s="17">
        <f>IFERROR(N20/AC20, "N.A.")</f>
        <v>7699.4458448450259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271940279.99999988</v>
      </c>
      <c r="C27" s="2"/>
      <c r="D27" s="2">
        <v>92097500</v>
      </c>
      <c r="E27" s="2"/>
      <c r="F27" s="2">
        <v>182299930.00000006</v>
      </c>
      <c r="G27" s="2"/>
      <c r="H27" s="2">
        <v>352541935.99999988</v>
      </c>
      <c r="I27" s="2"/>
      <c r="J27" s="2">
        <v>0</v>
      </c>
      <c r="K27" s="2"/>
      <c r="L27" s="1">
        <f t="shared" ref="L27:M30" si="11">B27+D27+F27+H27+J27</f>
        <v>898879645.99999988</v>
      </c>
      <c r="M27" s="13">
        <f t="shared" si="11"/>
        <v>0</v>
      </c>
      <c r="N27" s="14">
        <f>L27+M27</f>
        <v>898879645.99999988</v>
      </c>
      <c r="P27" s="3" t="s">
        <v>12</v>
      </c>
      <c r="Q27" s="2">
        <v>32910</v>
      </c>
      <c r="R27" s="2">
        <v>0</v>
      </c>
      <c r="S27" s="2">
        <v>11828</v>
      </c>
      <c r="T27" s="2">
        <v>0</v>
      </c>
      <c r="U27" s="2">
        <v>12504</v>
      </c>
      <c r="V27" s="2">
        <v>0</v>
      </c>
      <c r="W27" s="2">
        <v>54264</v>
      </c>
      <c r="X27" s="2">
        <v>0</v>
      </c>
      <c r="Y27" s="2">
        <v>2059</v>
      </c>
      <c r="Z27" s="2">
        <v>0</v>
      </c>
      <c r="AA27" s="1">
        <f t="shared" ref="AA27:AB30" si="12">Q27+S27+U27+W27+Y27</f>
        <v>113565</v>
      </c>
      <c r="AB27" s="13">
        <f t="shared" si="12"/>
        <v>0</v>
      </c>
      <c r="AC27" s="14">
        <f>AA27+AB27</f>
        <v>113565</v>
      </c>
      <c r="AE27" s="3" t="s">
        <v>12</v>
      </c>
      <c r="AF27" s="2">
        <f t="shared" ref="AF27:AR30" si="13">IFERROR(B27/Q27, "N.A.")</f>
        <v>8263.1504102096587</v>
      </c>
      <c r="AG27" s="2" t="str">
        <f t="shared" si="13"/>
        <v>N.A.</v>
      </c>
      <c r="AH27" s="2">
        <f t="shared" si="13"/>
        <v>7786.3966858302338</v>
      </c>
      <c r="AI27" s="2" t="str">
        <f t="shared" si="13"/>
        <v>N.A.</v>
      </c>
      <c r="AJ27" s="2">
        <f t="shared" si="13"/>
        <v>14579.329014715297</v>
      </c>
      <c r="AK27" s="2" t="str">
        <f t="shared" si="13"/>
        <v>N.A.</v>
      </c>
      <c r="AL27" s="2">
        <f t="shared" si="13"/>
        <v>6496.7922748046567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7915.1115748690163</v>
      </c>
      <c r="AQ27" s="16" t="str">
        <f t="shared" si="13"/>
        <v>N.A.</v>
      </c>
      <c r="AR27" s="14">
        <f t="shared" si="13"/>
        <v>7915.1115748690163</v>
      </c>
    </row>
    <row r="28" spans="1:44" ht="15" customHeight="1" thickBot="1" x14ac:dyDescent="0.3">
      <c r="A28" s="3" t="s">
        <v>13</v>
      </c>
      <c r="B28" s="2">
        <v>25849054.999999996</v>
      </c>
      <c r="C28" s="2">
        <v>12430200.000000002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25849054.999999996</v>
      </c>
      <c r="M28" s="13">
        <f t="shared" si="11"/>
        <v>12430200.000000002</v>
      </c>
      <c r="N28" s="14">
        <f>L28+M28</f>
        <v>38279255</v>
      </c>
      <c r="P28" s="3" t="s">
        <v>13</v>
      </c>
      <c r="Q28" s="2">
        <v>3480</v>
      </c>
      <c r="R28" s="2">
        <v>1237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3480</v>
      </c>
      <c r="AB28" s="13">
        <f t="shared" si="12"/>
        <v>1237</v>
      </c>
      <c r="AC28" s="14">
        <f>AA28+AB28</f>
        <v>4717</v>
      </c>
      <c r="AE28" s="3" t="s">
        <v>13</v>
      </c>
      <c r="AF28" s="2">
        <f t="shared" si="13"/>
        <v>7427.8893678160912</v>
      </c>
      <c r="AG28" s="2">
        <f t="shared" si="13"/>
        <v>10048.666127728377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7427.8893678160912</v>
      </c>
      <c r="AQ28" s="16">
        <f t="shared" si="13"/>
        <v>10048.666127728377</v>
      </c>
      <c r="AR28" s="14">
        <f t="shared" si="13"/>
        <v>8115.1695993216026</v>
      </c>
    </row>
    <row r="29" spans="1:44" ht="15" customHeight="1" thickBot="1" x14ac:dyDescent="0.3">
      <c r="A29" s="3" t="s">
        <v>14</v>
      </c>
      <c r="B29" s="2">
        <v>574575455.0000006</v>
      </c>
      <c r="C29" s="2">
        <v>2526056036.0000043</v>
      </c>
      <c r="D29" s="2">
        <v>141328604.99999997</v>
      </c>
      <c r="E29" s="2">
        <v>83720510</v>
      </c>
      <c r="F29" s="2"/>
      <c r="G29" s="2">
        <v>197263779.99999997</v>
      </c>
      <c r="H29" s="2"/>
      <c r="I29" s="2">
        <v>203100470.00000012</v>
      </c>
      <c r="J29" s="2">
        <v>0</v>
      </c>
      <c r="K29" s="2"/>
      <c r="L29" s="1">
        <f t="shared" si="11"/>
        <v>715904060.0000006</v>
      </c>
      <c r="M29" s="13">
        <f t="shared" si="11"/>
        <v>3010140796.0000043</v>
      </c>
      <c r="N29" s="14">
        <f>L29+M29</f>
        <v>3726044856.0000048</v>
      </c>
      <c r="P29" s="3" t="s">
        <v>14</v>
      </c>
      <c r="Q29" s="2">
        <v>66366</v>
      </c>
      <c r="R29" s="2">
        <v>269204</v>
      </c>
      <c r="S29" s="2">
        <v>15743</v>
      </c>
      <c r="T29" s="2">
        <v>3817</v>
      </c>
      <c r="U29" s="2">
        <v>0</v>
      </c>
      <c r="V29" s="2">
        <v>16068</v>
      </c>
      <c r="W29" s="2">
        <v>0</v>
      </c>
      <c r="X29" s="2">
        <v>23933</v>
      </c>
      <c r="Y29" s="2">
        <v>2725</v>
      </c>
      <c r="Z29" s="2">
        <v>0</v>
      </c>
      <c r="AA29" s="1">
        <f t="shared" si="12"/>
        <v>84834</v>
      </c>
      <c r="AB29" s="13">
        <f t="shared" si="12"/>
        <v>313022</v>
      </c>
      <c r="AC29" s="14">
        <f>AA29+AB29</f>
        <v>397856</v>
      </c>
      <c r="AE29" s="3" t="s">
        <v>14</v>
      </c>
      <c r="AF29" s="2">
        <f t="shared" si="13"/>
        <v>8657.6779525660822</v>
      </c>
      <c r="AG29" s="2">
        <f t="shared" si="13"/>
        <v>9383.4268287247014</v>
      </c>
      <c r="AH29" s="2">
        <f t="shared" si="13"/>
        <v>8977.2346439687462</v>
      </c>
      <c r="AI29" s="2">
        <f t="shared" si="13"/>
        <v>21933.589206182867</v>
      </c>
      <c r="AJ29" s="2" t="str">
        <f t="shared" si="13"/>
        <v>N.A.</v>
      </c>
      <c r="AK29" s="2">
        <f t="shared" si="13"/>
        <v>12276.809808314661</v>
      </c>
      <c r="AL29" s="2" t="str">
        <f t="shared" si="13"/>
        <v>N.A.</v>
      </c>
      <c r="AM29" s="2">
        <f t="shared" si="13"/>
        <v>8486.2102536247075</v>
      </c>
      <c r="AN29" s="2">
        <f t="shared" si="13"/>
        <v>0</v>
      </c>
      <c r="AO29" s="2" t="str">
        <f t="shared" si="13"/>
        <v>N.A.</v>
      </c>
      <c r="AP29" s="15">
        <f t="shared" si="13"/>
        <v>8438.8813447438606</v>
      </c>
      <c r="AQ29" s="16">
        <f t="shared" si="13"/>
        <v>9616.3873337976383</v>
      </c>
      <c r="AR29" s="14">
        <f t="shared" si="13"/>
        <v>9365.3102026864108</v>
      </c>
    </row>
    <row r="30" spans="1:44" ht="15" customHeight="1" thickBot="1" x14ac:dyDescent="0.3">
      <c r="A30" s="3" t="s">
        <v>15</v>
      </c>
      <c r="B30" s="2">
        <v>67437937.000000015</v>
      </c>
      <c r="C30" s="2">
        <v>2474392</v>
      </c>
      <c r="D30" s="2">
        <v>4735160</v>
      </c>
      <c r="E30" s="2">
        <v>3935359.9999999995</v>
      </c>
      <c r="F30" s="2"/>
      <c r="G30" s="2">
        <v>24716243</v>
      </c>
      <c r="H30" s="2">
        <v>27827502</v>
      </c>
      <c r="I30" s="2"/>
      <c r="J30" s="2">
        <v>0</v>
      </c>
      <c r="K30" s="2"/>
      <c r="L30" s="1">
        <f t="shared" si="11"/>
        <v>100000599.00000001</v>
      </c>
      <c r="M30" s="13">
        <f t="shared" si="11"/>
        <v>31125995</v>
      </c>
      <c r="N30" s="14">
        <f>L30+M30</f>
        <v>131126594.00000001</v>
      </c>
      <c r="P30" s="3" t="s">
        <v>15</v>
      </c>
      <c r="Q30" s="2">
        <v>13598</v>
      </c>
      <c r="R30" s="2">
        <v>399</v>
      </c>
      <c r="S30" s="2">
        <v>934</v>
      </c>
      <c r="T30" s="2">
        <v>492</v>
      </c>
      <c r="U30" s="2">
        <v>0</v>
      </c>
      <c r="V30" s="2">
        <v>3503</v>
      </c>
      <c r="W30" s="2">
        <v>20241</v>
      </c>
      <c r="X30" s="2">
        <v>0</v>
      </c>
      <c r="Y30" s="2">
        <v>3142</v>
      </c>
      <c r="Z30" s="2">
        <v>0</v>
      </c>
      <c r="AA30" s="1">
        <f t="shared" si="12"/>
        <v>37915</v>
      </c>
      <c r="AB30" s="13">
        <f t="shared" si="12"/>
        <v>4394</v>
      </c>
      <c r="AC30" s="22">
        <f>AA30+AB30</f>
        <v>42309</v>
      </c>
      <c r="AE30" s="3" t="s">
        <v>15</v>
      </c>
      <c r="AF30" s="2">
        <f t="shared" si="13"/>
        <v>4959.4011619355797</v>
      </c>
      <c r="AG30" s="2">
        <f t="shared" si="13"/>
        <v>6201.4837092731832</v>
      </c>
      <c r="AH30" s="2">
        <f t="shared" si="13"/>
        <v>5069.7644539614557</v>
      </c>
      <c r="AI30" s="2">
        <f t="shared" si="13"/>
        <v>7998.6991869918693</v>
      </c>
      <c r="AJ30" s="2" t="str">
        <f t="shared" si="13"/>
        <v>N.A.</v>
      </c>
      <c r="AK30" s="2">
        <f t="shared" si="13"/>
        <v>7055.7359406223241</v>
      </c>
      <c r="AL30" s="2">
        <f t="shared" si="13"/>
        <v>1374.8086556988292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2637.4943689832526</v>
      </c>
      <c r="AQ30" s="16">
        <f t="shared" si="13"/>
        <v>7083.7494310423308</v>
      </c>
      <c r="AR30" s="14">
        <f t="shared" si="13"/>
        <v>3099.2600628707842</v>
      </c>
    </row>
    <row r="31" spans="1:44" ht="15" customHeight="1" thickBot="1" x14ac:dyDescent="0.3">
      <c r="A31" s="4" t="s">
        <v>16</v>
      </c>
      <c r="B31" s="2">
        <v>939802727.00000012</v>
      </c>
      <c r="C31" s="2">
        <v>2540960628.000001</v>
      </c>
      <c r="D31" s="2">
        <v>238161265.00000006</v>
      </c>
      <c r="E31" s="2">
        <v>87655870</v>
      </c>
      <c r="F31" s="2">
        <v>182299930.00000006</v>
      </c>
      <c r="G31" s="2">
        <v>221980022.99999991</v>
      </c>
      <c r="H31" s="2">
        <v>380369438.00000024</v>
      </c>
      <c r="I31" s="2">
        <v>203100470.00000012</v>
      </c>
      <c r="J31" s="2">
        <v>0</v>
      </c>
      <c r="K31" s="2"/>
      <c r="L31" s="1">
        <f t="shared" ref="L31" si="14">B31+D31+F31+H31+J31</f>
        <v>1740633360.0000005</v>
      </c>
      <c r="M31" s="13">
        <f t="shared" ref="M31" si="15">C31+E31+G31+I31+K31</f>
        <v>3053696991.000001</v>
      </c>
      <c r="N31" s="22">
        <f>L31+M31</f>
        <v>4794330351.0000019</v>
      </c>
      <c r="P31" s="4" t="s">
        <v>16</v>
      </c>
      <c r="Q31" s="2">
        <v>116354</v>
      </c>
      <c r="R31" s="2">
        <v>270840</v>
      </c>
      <c r="S31" s="2">
        <v>28505</v>
      </c>
      <c r="T31" s="2">
        <v>4309</v>
      </c>
      <c r="U31" s="2">
        <v>12504</v>
      </c>
      <c r="V31" s="2">
        <v>19571</v>
      </c>
      <c r="W31" s="2">
        <v>74505</v>
      </c>
      <c r="X31" s="2">
        <v>23933</v>
      </c>
      <c r="Y31" s="2">
        <v>7926</v>
      </c>
      <c r="Z31" s="2">
        <v>0</v>
      </c>
      <c r="AA31" s="1">
        <f t="shared" ref="AA31" si="16">Q31+S31+U31+W31+Y31</f>
        <v>239794</v>
      </c>
      <c r="AB31" s="13">
        <f t="shared" ref="AB31" si="17">R31+T31+V31+X31+Z31</f>
        <v>318653</v>
      </c>
      <c r="AC31" s="14">
        <f>AA31+AB31</f>
        <v>558447</v>
      </c>
      <c r="AE31" s="4" t="s">
        <v>16</v>
      </c>
      <c r="AF31" s="2">
        <f t="shared" ref="AF31:AO31" si="18">IFERROR(B31/Q31, "N.A.")</f>
        <v>8077.0985698815693</v>
      </c>
      <c r="AG31" s="2">
        <f t="shared" si="18"/>
        <v>9381.7775365529506</v>
      </c>
      <c r="AH31" s="2">
        <f t="shared" si="18"/>
        <v>8355.0698123136317</v>
      </c>
      <c r="AI31" s="2">
        <f t="shared" si="18"/>
        <v>20342.508702715248</v>
      </c>
      <c r="AJ31" s="2">
        <f t="shared" si="18"/>
        <v>14579.329014715297</v>
      </c>
      <c r="AK31" s="2">
        <f t="shared" si="18"/>
        <v>11342.293342189971</v>
      </c>
      <c r="AL31" s="2">
        <f t="shared" si="18"/>
        <v>5105.2874035299674</v>
      </c>
      <c r="AM31" s="2">
        <f t="shared" si="18"/>
        <v>8486.2102536247075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7258.8695296796441</v>
      </c>
      <c r="AQ31" s="16">
        <f t="shared" ref="AQ31" si="20">IFERROR(M31/AB31, "N.A.")</f>
        <v>9583.1421358028983</v>
      </c>
      <c r="AR31" s="14">
        <f t="shared" ref="AR31" si="21">IFERROR(N31/AC31, "N.A.")</f>
        <v>8585.112554996269</v>
      </c>
    </row>
    <row r="32" spans="1:44" ht="15" customHeight="1" thickBot="1" x14ac:dyDescent="0.3">
      <c r="A32" s="5" t="s">
        <v>0</v>
      </c>
      <c r="B32" s="28">
        <f>B31+C31</f>
        <v>3480763355.000001</v>
      </c>
      <c r="C32" s="30"/>
      <c r="D32" s="28">
        <f>D31+E31</f>
        <v>325817135.00000006</v>
      </c>
      <c r="E32" s="30"/>
      <c r="F32" s="28">
        <f>F31+G31</f>
        <v>404279953</v>
      </c>
      <c r="G32" s="30"/>
      <c r="H32" s="28">
        <f>H31+I31</f>
        <v>583469908.00000036</v>
      </c>
      <c r="I32" s="30"/>
      <c r="J32" s="28">
        <f>J31+K31</f>
        <v>0</v>
      </c>
      <c r="K32" s="30"/>
      <c r="L32" s="28">
        <f>L31+M31</f>
        <v>4794330351.0000019</v>
      </c>
      <c r="M32" s="29"/>
      <c r="N32" s="23">
        <f>B32+D32+F32+H32+J32</f>
        <v>4794330351.000001</v>
      </c>
      <c r="P32" s="5" t="s">
        <v>0</v>
      </c>
      <c r="Q32" s="28">
        <f>Q31+R31</f>
        <v>387194</v>
      </c>
      <c r="R32" s="30"/>
      <c r="S32" s="28">
        <f>S31+T31</f>
        <v>32814</v>
      </c>
      <c r="T32" s="30"/>
      <c r="U32" s="28">
        <f>U31+V31</f>
        <v>32075</v>
      </c>
      <c r="V32" s="30"/>
      <c r="W32" s="28">
        <f>W31+X31</f>
        <v>98438</v>
      </c>
      <c r="X32" s="30"/>
      <c r="Y32" s="28">
        <f>Y31+Z31</f>
        <v>7926</v>
      </c>
      <c r="Z32" s="30"/>
      <c r="AA32" s="28">
        <f>AA31+AB31</f>
        <v>558447</v>
      </c>
      <c r="AB32" s="30"/>
      <c r="AC32" s="24">
        <f>Q32+S32+U32+W32+Y32</f>
        <v>558447</v>
      </c>
      <c r="AE32" s="5" t="s">
        <v>0</v>
      </c>
      <c r="AF32" s="31">
        <f>IFERROR(B32/Q32,"N.A.")</f>
        <v>8989.7140838959313</v>
      </c>
      <c r="AG32" s="32"/>
      <c r="AH32" s="31">
        <f>IFERROR(D32/S32,"N.A.")</f>
        <v>9929.2111598707888</v>
      </c>
      <c r="AI32" s="32"/>
      <c r="AJ32" s="31">
        <f>IFERROR(F32/U32,"N.A.")</f>
        <v>12604.20742010912</v>
      </c>
      <c r="AK32" s="32"/>
      <c r="AL32" s="31">
        <f>IFERROR(H32/W32,"N.A.")</f>
        <v>5927.283244275588</v>
      </c>
      <c r="AM32" s="32"/>
      <c r="AN32" s="31">
        <f>IFERROR(J32/Y32,"N.A.")</f>
        <v>0</v>
      </c>
      <c r="AO32" s="32"/>
      <c r="AP32" s="31">
        <f>IFERROR(L32/AA32,"N.A.")</f>
        <v>8585.112554996269</v>
      </c>
      <c r="AQ32" s="32"/>
      <c r="AR32" s="17">
        <f>IFERROR(N32/AC32, "N.A.")</f>
        <v>8585.112554996269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75387680.000000015</v>
      </c>
      <c r="C39" s="2"/>
      <c r="D39" s="2">
        <v>8306740.0000000009</v>
      </c>
      <c r="E39" s="2"/>
      <c r="F39" s="2">
        <v>46677480.000000007</v>
      </c>
      <c r="G39" s="2"/>
      <c r="H39" s="2">
        <v>200392457.99999994</v>
      </c>
      <c r="I39" s="2"/>
      <c r="J39" s="2">
        <v>0</v>
      </c>
      <c r="K39" s="2"/>
      <c r="L39" s="1">
        <f t="shared" ref="L39:M42" si="22">B39+D39+F39+H39+J39</f>
        <v>330764358</v>
      </c>
      <c r="M39" s="13">
        <f t="shared" si="22"/>
        <v>0</v>
      </c>
      <c r="N39" s="14">
        <f>L39+M39</f>
        <v>330764358</v>
      </c>
      <c r="P39" s="3" t="s">
        <v>12</v>
      </c>
      <c r="Q39" s="2">
        <v>15423</v>
      </c>
      <c r="R39" s="2">
        <v>0</v>
      </c>
      <c r="S39" s="2">
        <v>1424</v>
      </c>
      <c r="T39" s="2">
        <v>0</v>
      </c>
      <c r="U39" s="2">
        <v>5538</v>
      </c>
      <c r="V39" s="2">
        <v>0</v>
      </c>
      <c r="W39" s="2">
        <v>61630</v>
      </c>
      <c r="X39" s="2">
        <v>0</v>
      </c>
      <c r="Y39" s="2">
        <v>4772</v>
      </c>
      <c r="Z39" s="2">
        <v>0</v>
      </c>
      <c r="AA39" s="1">
        <f t="shared" ref="AA39:AB42" si="23">Q39+S39+U39+W39+Y39</f>
        <v>88787</v>
      </c>
      <c r="AB39" s="13">
        <f t="shared" si="23"/>
        <v>0</v>
      </c>
      <c r="AC39" s="14">
        <f>AA39+AB39</f>
        <v>88787</v>
      </c>
      <c r="AE39" s="3" t="s">
        <v>12</v>
      </c>
      <c r="AF39" s="2">
        <f t="shared" ref="AF39:AR42" si="24">IFERROR(B39/Q39, "N.A.")</f>
        <v>4888.0036309408033</v>
      </c>
      <c r="AG39" s="2" t="str">
        <f t="shared" si="24"/>
        <v>N.A.</v>
      </c>
      <c r="AH39" s="2">
        <f t="shared" si="24"/>
        <v>5833.3848314606748</v>
      </c>
      <c r="AI39" s="2" t="str">
        <f t="shared" si="24"/>
        <v>N.A.</v>
      </c>
      <c r="AJ39" s="2">
        <f t="shared" si="24"/>
        <v>8428.5807150595901</v>
      </c>
      <c r="AK39" s="2" t="str">
        <f t="shared" si="24"/>
        <v>N.A.</v>
      </c>
      <c r="AL39" s="2">
        <f t="shared" si="24"/>
        <v>3251.5407755962997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3725.3692319821594</v>
      </c>
      <c r="AQ39" s="16" t="str">
        <f t="shared" si="24"/>
        <v>N.A.</v>
      </c>
      <c r="AR39" s="14">
        <f t="shared" si="24"/>
        <v>3725.3692319821594</v>
      </c>
    </row>
    <row r="40" spans="1:44" ht="15" customHeight="1" thickBot="1" x14ac:dyDescent="0.3">
      <c r="A40" s="3" t="s">
        <v>13</v>
      </c>
      <c r="B40" s="2">
        <v>128711145</v>
      </c>
      <c r="C40" s="2">
        <v>3768000.0000000005</v>
      </c>
      <c r="D40" s="2">
        <v>2507580</v>
      </c>
      <c r="E40" s="2"/>
      <c r="F40" s="2"/>
      <c r="G40" s="2"/>
      <c r="H40" s="2"/>
      <c r="I40" s="2"/>
      <c r="J40" s="2"/>
      <c r="K40" s="2"/>
      <c r="L40" s="1">
        <f t="shared" si="22"/>
        <v>131218725</v>
      </c>
      <c r="M40" s="13">
        <f t="shared" si="22"/>
        <v>3768000.0000000005</v>
      </c>
      <c r="N40" s="14">
        <f>L40+M40</f>
        <v>134986725</v>
      </c>
      <c r="P40" s="3" t="s">
        <v>13</v>
      </c>
      <c r="Q40" s="2">
        <v>29098</v>
      </c>
      <c r="R40" s="2">
        <v>770</v>
      </c>
      <c r="S40" s="2">
        <v>266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29364</v>
      </c>
      <c r="AB40" s="13">
        <f t="shared" si="23"/>
        <v>770</v>
      </c>
      <c r="AC40" s="14">
        <f>AA40+AB40</f>
        <v>30134</v>
      </c>
      <c r="AE40" s="3" t="s">
        <v>13</v>
      </c>
      <c r="AF40" s="2">
        <f t="shared" si="24"/>
        <v>4423.367413567943</v>
      </c>
      <c r="AG40" s="2">
        <f t="shared" si="24"/>
        <v>4893.5064935064938</v>
      </c>
      <c r="AH40" s="2">
        <f t="shared" si="24"/>
        <v>9426.9924812030076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4468.6938087454027</v>
      </c>
      <c r="AQ40" s="16">
        <f t="shared" si="24"/>
        <v>4893.5064935064938</v>
      </c>
      <c r="AR40" s="14">
        <f t="shared" si="24"/>
        <v>4479.5488484768039</v>
      </c>
    </row>
    <row r="41" spans="1:44" ht="15" customHeight="1" thickBot="1" x14ac:dyDescent="0.3">
      <c r="A41" s="3" t="s">
        <v>14</v>
      </c>
      <c r="B41" s="2">
        <v>369283424</v>
      </c>
      <c r="C41" s="2">
        <v>1555323077.9999998</v>
      </c>
      <c r="D41" s="2">
        <v>54038040</v>
      </c>
      <c r="E41" s="2">
        <v>24460940.000000004</v>
      </c>
      <c r="F41" s="2"/>
      <c r="G41" s="2">
        <v>37076060</v>
      </c>
      <c r="H41" s="2"/>
      <c r="I41" s="2">
        <v>74619945.00000003</v>
      </c>
      <c r="J41" s="2">
        <v>0</v>
      </c>
      <c r="K41" s="2"/>
      <c r="L41" s="1">
        <f t="shared" si="22"/>
        <v>423321464</v>
      </c>
      <c r="M41" s="13">
        <f t="shared" si="22"/>
        <v>1691480022.9999998</v>
      </c>
      <c r="N41" s="14">
        <f>L41+M41</f>
        <v>2114801486.9999998</v>
      </c>
      <c r="P41" s="3" t="s">
        <v>14</v>
      </c>
      <c r="Q41" s="2">
        <v>52304</v>
      </c>
      <c r="R41" s="2">
        <v>190653</v>
      </c>
      <c r="S41" s="2">
        <v>7520</v>
      </c>
      <c r="T41" s="2">
        <v>2167</v>
      </c>
      <c r="U41" s="2">
        <v>0</v>
      </c>
      <c r="V41" s="2">
        <v>6901</v>
      </c>
      <c r="W41" s="2">
        <v>0</v>
      </c>
      <c r="X41" s="2">
        <v>9507</v>
      </c>
      <c r="Y41" s="2">
        <v>6633</v>
      </c>
      <c r="Z41" s="2">
        <v>0</v>
      </c>
      <c r="AA41" s="1">
        <f t="shared" si="23"/>
        <v>66457</v>
      </c>
      <c r="AB41" s="13">
        <f t="shared" si="23"/>
        <v>209228</v>
      </c>
      <c r="AC41" s="14">
        <f>AA41+AB41</f>
        <v>275685</v>
      </c>
      <c r="AE41" s="3" t="s">
        <v>14</v>
      </c>
      <c r="AF41" s="2">
        <f t="shared" si="24"/>
        <v>7060.3285408381771</v>
      </c>
      <c r="AG41" s="2">
        <f t="shared" si="24"/>
        <v>8157.8736133184357</v>
      </c>
      <c r="AH41" s="2">
        <f t="shared" si="24"/>
        <v>7185.9095744680853</v>
      </c>
      <c r="AI41" s="2">
        <f t="shared" si="24"/>
        <v>11287.928011075221</v>
      </c>
      <c r="AJ41" s="2" t="str">
        <f t="shared" si="24"/>
        <v>N.A.</v>
      </c>
      <c r="AK41" s="2">
        <f t="shared" si="24"/>
        <v>5372.5633966091873</v>
      </c>
      <c r="AL41" s="2" t="str">
        <f t="shared" si="24"/>
        <v>N.A.</v>
      </c>
      <c r="AM41" s="2">
        <f t="shared" si="24"/>
        <v>7848.9476175449699</v>
      </c>
      <c r="AN41" s="2">
        <f t="shared" si="24"/>
        <v>0</v>
      </c>
      <c r="AO41" s="2" t="str">
        <f t="shared" si="24"/>
        <v>N.A.</v>
      </c>
      <c r="AP41" s="15">
        <f t="shared" si="24"/>
        <v>6369.855154460779</v>
      </c>
      <c r="AQ41" s="16">
        <f t="shared" si="24"/>
        <v>8084.3865209245405</v>
      </c>
      <c r="AR41" s="14">
        <f t="shared" si="24"/>
        <v>7671.0792643778213</v>
      </c>
    </row>
    <row r="42" spans="1:44" ht="15" customHeight="1" thickBot="1" x14ac:dyDescent="0.3">
      <c r="A42" s="3" t="s">
        <v>15</v>
      </c>
      <c r="B42" s="2">
        <v>5534320</v>
      </c>
      <c r="C42" s="2">
        <v>2256456</v>
      </c>
      <c r="D42" s="2"/>
      <c r="E42" s="2"/>
      <c r="F42" s="2"/>
      <c r="G42" s="2">
        <v>1798199.9999999998</v>
      </c>
      <c r="H42" s="2">
        <v>605574</v>
      </c>
      <c r="I42" s="2"/>
      <c r="J42" s="2">
        <v>0</v>
      </c>
      <c r="K42" s="2"/>
      <c r="L42" s="1">
        <f t="shared" si="22"/>
        <v>6139894</v>
      </c>
      <c r="M42" s="13">
        <f t="shared" si="22"/>
        <v>4054656</v>
      </c>
      <c r="N42" s="14">
        <f>L42+M42</f>
        <v>10194550</v>
      </c>
      <c r="P42" s="3" t="s">
        <v>15</v>
      </c>
      <c r="Q42" s="2">
        <v>1170</v>
      </c>
      <c r="R42" s="2">
        <v>298</v>
      </c>
      <c r="S42" s="2">
        <v>0</v>
      </c>
      <c r="T42" s="2">
        <v>0</v>
      </c>
      <c r="U42" s="2">
        <v>0</v>
      </c>
      <c r="V42" s="2">
        <v>428</v>
      </c>
      <c r="W42" s="2">
        <v>2291</v>
      </c>
      <c r="X42" s="2">
        <v>0</v>
      </c>
      <c r="Y42" s="2">
        <v>1930</v>
      </c>
      <c r="Z42" s="2">
        <v>0</v>
      </c>
      <c r="AA42" s="1">
        <f t="shared" si="23"/>
        <v>5391</v>
      </c>
      <c r="AB42" s="13">
        <f t="shared" si="23"/>
        <v>726</v>
      </c>
      <c r="AC42" s="14">
        <f>AA42+AB42</f>
        <v>6117</v>
      </c>
      <c r="AE42" s="3" t="s">
        <v>15</v>
      </c>
      <c r="AF42" s="2">
        <f t="shared" si="24"/>
        <v>4730.1880341880342</v>
      </c>
      <c r="AG42" s="2">
        <f t="shared" si="24"/>
        <v>7572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4201.4018691588781</v>
      </c>
      <c r="AL42" s="2">
        <f t="shared" si="24"/>
        <v>264.32736796158883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1138.9156000741978</v>
      </c>
      <c r="AQ42" s="16">
        <f t="shared" si="24"/>
        <v>5584.9256198347111</v>
      </c>
      <c r="AR42" s="14">
        <f t="shared" si="24"/>
        <v>1666.5931011933956</v>
      </c>
    </row>
    <row r="43" spans="1:44" ht="15" customHeight="1" thickBot="1" x14ac:dyDescent="0.3">
      <c r="A43" s="4" t="s">
        <v>16</v>
      </c>
      <c r="B43" s="2">
        <v>578916568.99999976</v>
      </c>
      <c r="C43" s="2">
        <v>1561347534.0000007</v>
      </c>
      <c r="D43" s="2">
        <v>64852360.000000015</v>
      </c>
      <c r="E43" s="2">
        <v>24460940.000000004</v>
      </c>
      <c r="F43" s="2">
        <v>46677480.000000007</v>
      </c>
      <c r="G43" s="2">
        <v>38874259.999999993</v>
      </c>
      <c r="H43" s="2">
        <v>200998032.00000003</v>
      </c>
      <c r="I43" s="2">
        <v>74619945.00000003</v>
      </c>
      <c r="J43" s="2">
        <v>0</v>
      </c>
      <c r="K43" s="2"/>
      <c r="L43" s="1">
        <f t="shared" ref="L43" si="25">B43+D43+F43+H43+J43</f>
        <v>891444440.99999976</v>
      </c>
      <c r="M43" s="13">
        <f t="shared" ref="M43" si="26">C43+E43+G43+I43+K43</f>
        <v>1699302679.0000007</v>
      </c>
      <c r="N43" s="22">
        <f>L43+M43</f>
        <v>2590747120.0000005</v>
      </c>
      <c r="P43" s="4" t="s">
        <v>16</v>
      </c>
      <c r="Q43" s="2">
        <v>97995</v>
      </c>
      <c r="R43" s="2">
        <v>191721</v>
      </c>
      <c r="S43" s="2">
        <v>9210</v>
      </c>
      <c r="T43" s="2">
        <v>2167</v>
      </c>
      <c r="U43" s="2">
        <v>5538</v>
      </c>
      <c r="V43" s="2">
        <v>7329</v>
      </c>
      <c r="W43" s="2">
        <v>63921</v>
      </c>
      <c r="X43" s="2">
        <v>9507</v>
      </c>
      <c r="Y43" s="2">
        <v>13335</v>
      </c>
      <c r="Z43" s="2">
        <v>0</v>
      </c>
      <c r="AA43" s="1">
        <f t="shared" ref="AA43" si="27">Q43+S43+U43+W43+Y43</f>
        <v>189999</v>
      </c>
      <c r="AB43" s="13">
        <f t="shared" ref="AB43" si="28">R43+T43+V43+X43+Z43</f>
        <v>210724</v>
      </c>
      <c r="AC43" s="22">
        <f>AA43+AB43</f>
        <v>400723</v>
      </c>
      <c r="AE43" s="4" t="s">
        <v>16</v>
      </c>
      <c r="AF43" s="2">
        <f t="shared" ref="AF43:AO43" si="29">IFERROR(B43/Q43, "N.A.")</f>
        <v>5907.6133374151714</v>
      </c>
      <c r="AG43" s="2">
        <f t="shared" si="29"/>
        <v>8143.8524418295374</v>
      </c>
      <c r="AH43" s="2">
        <f t="shared" si="29"/>
        <v>7041.5157437567877</v>
      </c>
      <c r="AI43" s="2">
        <f t="shared" si="29"/>
        <v>11287.928011075221</v>
      </c>
      <c r="AJ43" s="2">
        <f t="shared" si="29"/>
        <v>8428.5807150595901</v>
      </c>
      <c r="AK43" s="2">
        <f t="shared" si="29"/>
        <v>5304.1697366625722</v>
      </c>
      <c r="AL43" s="2">
        <f t="shared" si="29"/>
        <v>3144.4757122072565</v>
      </c>
      <c r="AM43" s="2">
        <f t="shared" si="29"/>
        <v>7848.9476175449699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4691.8375412502155</v>
      </c>
      <c r="AQ43" s="16">
        <f t="shared" ref="AQ43" si="31">IFERROR(M43/AB43, "N.A.")</f>
        <v>8064.1155207759948</v>
      </c>
      <c r="AR43" s="14">
        <f t="shared" ref="AR43" si="32">IFERROR(N43/AC43, "N.A.")</f>
        <v>6465.1819835647084</v>
      </c>
    </row>
    <row r="44" spans="1:44" ht="15" customHeight="1" thickBot="1" x14ac:dyDescent="0.3">
      <c r="A44" s="5" t="s">
        <v>0</v>
      </c>
      <c r="B44" s="28">
        <f>B43+C43</f>
        <v>2140264103.0000005</v>
      </c>
      <c r="C44" s="30"/>
      <c r="D44" s="28">
        <f>D43+E43</f>
        <v>89313300.000000015</v>
      </c>
      <c r="E44" s="30"/>
      <c r="F44" s="28">
        <f>F43+G43</f>
        <v>85551740</v>
      </c>
      <c r="G44" s="30"/>
      <c r="H44" s="28">
        <f>H43+I43</f>
        <v>275617977.00000006</v>
      </c>
      <c r="I44" s="30"/>
      <c r="J44" s="28">
        <f>J43+K43</f>
        <v>0</v>
      </c>
      <c r="K44" s="30"/>
      <c r="L44" s="28">
        <f>L43+M43</f>
        <v>2590747120.0000005</v>
      </c>
      <c r="M44" s="29"/>
      <c r="N44" s="23">
        <f>B44+D44+F44+H44+J44</f>
        <v>2590747120.0000005</v>
      </c>
      <c r="P44" s="5" t="s">
        <v>0</v>
      </c>
      <c r="Q44" s="28">
        <f>Q43+R43</f>
        <v>289716</v>
      </c>
      <c r="R44" s="30"/>
      <c r="S44" s="28">
        <f>S43+T43</f>
        <v>11377</v>
      </c>
      <c r="T44" s="30"/>
      <c r="U44" s="28">
        <f>U43+V43</f>
        <v>12867</v>
      </c>
      <c r="V44" s="30"/>
      <c r="W44" s="28">
        <f>W43+X43</f>
        <v>73428</v>
      </c>
      <c r="X44" s="30"/>
      <c r="Y44" s="28">
        <f>Y43+Z43</f>
        <v>13335</v>
      </c>
      <c r="Z44" s="30"/>
      <c r="AA44" s="28">
        <f>AA43+AB43</f>
        <v>400723</v>
      </c>
      <c r="AB44" s="29"/>
      <c r="AC44" s="23">
        <f>Q44+S44+U44+W44+Y44</f>
        <v>400723</v>
      </c>
      <c r="AE44" s="5" t="s">
        <v>0</v>
      </c>
      <c r="AF44" s="31">
        <f>IFERROR(B44/Q44,"N.A.")</f>
        <v>7387.4556565740259</v>
      </c>
      <c r="AG44" s="32"/>
      <c r="AH44" s="31">
        <f>IFERROR(D44/S44,"N.A.")</f>
        <v>7850.3384020392032</v>
      </c>
      <c r="AI44" s="32"/>
      <c r="AJ44" s="31">
        <f>IFERROR(F44/U44,"N.A.")</f>
        <v>6648.9267117432191</v>
      </c>
      <c r="AK44" s="32"/>
      <c r="AL44" s="31">
        <f>IFERROR(H44/W44,"N.A.")</f>
        <v>3753.5814267037103</v>
      </c>
      <c r="AM44" s="32"/>
      <c r="AN44" s="31">
        <f>IFERROR(J44/Y44,"N.A.")</f>
        <v>0</v>
      </c>
      <c r="AO44" s="32"/>
      <c r="AP44" s="31">
        <f>IFERROR(L44/AA44,"N.A.")</f>
        <v>6465.1819835647084</v>
      </c>
      <c r="AQ44" s="32"/>
      <c r="AR44" s="17">
        <f>IFERROR(N44/AC44, "N.A.")</f>
        <v>6465.1819835647084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25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17995930</v>
      </c>
      <c r="C15" s="2"/>
      <c r="D15" s="2"/>
      <c r="E15" s="2"/>
      <c r="F15" s="2">
        <v>20444780.000000004</v>
      </c>
      <c r="G15" s="2"/>
      <c r="H15" s="2">
        <v>21145499.999999996</v>
      </c>
      <c r="I15" s="2"/>
      <c r="J15" s="2">
        <v>0</v>
      </c>
      <c r="K15" s="2"/>
      <c r="L15" s="1">
        <f t="shared" ref="L15:M18" si="0">B15+D15+F15+H15+J15</f>
        <v>59586210</v>
      </c>
      <c r="M15" s="13">
        <f t="shared" si="0"/>
        <v>0</v>
      </c>
      <c r="N15" s="14">
        <f>L15+M15</f>
        <v>59586210</v>
      </c>
      <c r="P15" s="3" t="s">
        <v>12</v>
      </c>
      <c r="Q15" s="2">
        <v>2920</v>
      </c>
      <c r="R15" s="2">
        <v>0</v>
      </c>
      <c r="S15" s="2">
        <v>0</v>
      </c>
      <c r="T15" s="2">
        <v>0</v>
      </c>
      <c r="U15" s="2">
        <v>1852</v>
      </c>
      <c r="V15" s="2">
        <v>0</v>
      </c>
      <c r="W15" s="2">
        <v>5457</v>
      </c>
      <c r="X15" s="2">
        <v>0</v>
      </c>
      <c r="Y15" s="2">
        <v>575</v>
      </c>
      <c r="Z15" s="2">
        <v>0</v>
      </c>
      <c r="AA15" s="1">
        <f t="shared" ref="AA15:AB18" si="1">Q15+S15+U15+W15+Y15</f>
        <v>10804</v>
      </c>
      <c r="AB15" s="13">
        <f t="shared" si="1"/>
        <v>0</v>
      </c>
      <c r="AC15" s="14">
        <f>AA15+AB15</f>
        <v>10804</v>
      </c>
      <c r="AE15" s="3" t="s">
        <v>12</v>
      </c>
      <c r="AF15" s="2">
        <f t="shared" ref="AF15:AR18" si="2">IFERROR(B15/Q15, "N.A.")</f>
        <v>6162.9897260273974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11039.298056155509</v>
      </c>
      <c r="AK15" s="2" t="str">
        <f t="shared" si="2"/>
        <v>N.A.</v>
      </c>
      <c r="AL15" s="2">
        <f t="shared" si="2"/>
        <v>3874.9312809235839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5515.1990003702331</v>
      </c>
      <c r="AQ15" s="16" t="str">
        <f t="shared" si="2"/>
        <v>N.A.</v>
      </c>
      <c r="AR15" s="14">
        <f t="shared" si="2"/>
        <v>5515.1990003702331</v>
      </c>
    </row>
    <row r="16" spans="1:44" ht="15" customHeight="1" thickBot="1" x14ac:dyDescent="0.3">
      <c r="A16" s="3" t="s">
        <v>13</v>
      </c>
      <c r="B16" s="2">
        <v>5180465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5180465</v>
      </c>
      <c r="M16" s="13">
        <f t="shared" si="0"/>
        <v>0</v>
      </c>
      <c r="N16" s="14">
        <f>L16+M16</f>
        <v>5180465</v>
      </c>
      <c r="P16" s="3" t="s">
        <v>13</v>
      </c>
      <c r="Q16" s="2">
        <v>1850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1850</v>
      </c>
      <c r="AB16" s="13">
        <f t="shared" si="1"/>
        <v>0</v>
      </c>
      <c r="AC16" s="14">
        <f>AA16+AB16</f>
        <v>1850</v>
      </c>
      <c r="AE16" s="3" t="s">
        <v>13</v>
      </c>
      <c r="AF16" s="2">
        <f t="shared" si="2"/>
        <v>2800.2513513513513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2800.2513513513513</v>
      </c>
      <c r="AQ16" s="16" t="str">
        <f t="shared" si="2"/>
        <v>N.A.</v>
      </c>
      <c r="AR16" s="14">
        <f t="shared" si="2"/>
        <v>2800.2513513513513</v>
      </c>
    </row>
    <row r="17" spans="1:44" ht="15" customHeight="1" thickBot="1" x14ac:dyDescent="0.3">
      <c r="A17" s="3" t="s">
        <v>14</v>
      </c>
      <c r="B17" s="2">
        <v>81181635.000000015</v>
      </c>
      <c r="C17" s="2">
        <v>230768230</v>
      </c>
      <c r="D17" s="2">
        <v>13048699.999999998</v>
      </c>
      <c r="E17" s="2"/>
      <c r="F17" s="2"/>
      <c r="G17" s="2">
        <v>7512600.0000000009</v>
      </c>
      <c r="H17" s="2"/>
      <c r="I17" s="2">
        <v>15618894.999999998</v>
      </c>
      <c r="J17" s="2">
        <v>0</v>
      </c>
      <c r="K17" s="2"/>
      <c r="L17" s="1">
        <f t="shared" si="0"/>
        <v>94230335.000000015</v>
      </c>
      <c r="M17" s="13">
        <f t="shared" si="0"/>
        <v>253899725</v>
      </c>
      <c r="N17" s="14">
        <f>L17+M17</f>
        <v>348130060</v>
      </c>
      <c r="P17" s="3" t="s">
        <v>14</v>
      </c>
      <c r="Q17" s="2">
        <v>12273</v>
      </c>
      <c r="R17" s="2">
        <v>20507</v>
      </c>
      <c r="S17" s="2">
        <v>667</v>
      </c>
      <c r="T17" s="2">
        <v>0</v>
      </c>
      <c r="U17" s="2">
        <v>0</v>
      </c>
      <c r="V17" s="2">
        <v>528</v>
      </c>
      <c r="W17" s="2">
        <v>0</v>
      </c>
      <c r="X17" s="2">
        <v>1603</v>
      </c>
      <c r="Y17" s="2">
        <v>872</v>
      </c>
      <c r="Z17" s="2">
        <v>0</v>
      </c>
      <c r="AA17" s="1">
        <f t="shared" si="1"/>
        <v>13812</v>
      </c>
      <c r="AB17" s="13">
        <f t="shared" si="1"/>
        <v>22638</v>
      </c>
      <c r="AC17" s="14">
        <f>AA17+AB17</f>
        <v>36450</v>
      </c>
      <c r="AE17" s="3" t="s">
        <v>14</v>
      </c>
      <c r="AF17" s="2">
        <f t="shared" si="2"/>
        <v>6614.6528966022988</v>
      </c>
      <c r="AG17" s="2">
        <f t="shared" si="2"/>
        <v>11253.14429219291</v>
      </c>
      <c r="AH17" s="2">
        <f t="shared" si="2"/>
        <v>19563.26836581709</v>
      </c>
      <c r="AI17" s="2" t="str">
        <f t="shared" si="2"/>
        <v>N.A.</v>
      </c>
      <c r="AJ17" s="2" t="str">
        <f t="shared" si="2"/>
        <v>N.A.</v>
      </c>
      <c r="AK17" s="2">
        <f t="shared" si="2"/>
        <v>14228.409090909092</v>
      </c>
      <c r="AL17" s="2" t="str">
        <f t="shared" si="2"/>
        <v>N.A.</v>
      </c>
      <c r="AM17" s="2">
        <f t="shared" si="2"/>
        <v>9743.5402370555203</v>
      </c>
      <c r="AN17" s="2">
        <f t="shared" si="2"/>
        <v>0</v>
      </c>
      <c r="AO17" s="2" t="str">
        <f t="shared" si="2"/>
        <v>N.A.</v>
      </c>
      <c r="AP17" s="15">
        <f t="shared" si="2"/>
        <v>6822.3526643498417</v>
      </c>
      <c r="AQ17" s="16">
        <f t="shared" si="2"/>
        <v>11215.642945489884</v>
      </c>
      <c r="AR17" s="14">
        <f t="shared" si="2"/>
        <v>9550.893278463649</v>
      </c>
    </row>
    <row r="18" spans="1:44" ht="15" customHeight="1" thickBot="1" x14ac:dyDescent="0.3">
      <c r="A18" s="3" t="s">
        <v>15</v>
      </c>
      <c r="B18" s="2">
        <v>4608960</v>
      </c>
      <c r="C18" s="2"/>
      <c r="D18" s="2"/>
      <c r="E18" s="2"/>
      <c r="F18" s="2"/>
      <c r="G18" s="2">
        <v>0</v>
      </c>
      <c r="H18" s="2">
        <v>997283.99999999988</v>
      </c>
      <c r="I18" s="2"/>
      <c r="J18" s="2">
        <v>0</v>
      </c>
      <c r="K18" s="2"/>
      <c r="L18" s="1">
        <f t="shared" si="0"/>
        <v>5606244</v>
      </c>
      <c r="M18" s="13">
        <f t="shared" si="0"/>
        <v>0</v>
      </c>
      <c r="N18" s="14">
        <f>L18+M18</f>
        <v>5606244</v>
      </c>
      <c r="P18" s="3" t="s">
        <v>15</v>
      </c>
      <c r="Q18" s="2">
        <v>1180</v>
      </c>
      <c r="R18" s="2">
        <v>0</v>
      </c>
      <c r="S18" s="2">
        <v>0</v>
      </c>
      <c r="T18" s="2">
        <v>0</v>
      </c>
      <c r="U18" s="2">
        <v>0</v>
      </c>
      <c r="V18" s="2">
        <v>297</v>
      </c>
      <c r="W18" s="2">
        <v>5342</v>
      </c>
      <c r="X18" s="2">
        <v>0</v>
      </c>
      <c r="Y18" s="2">
        <v>747</v>
      </c>
      <c r="Z18" s="2">
        <v>0</v>
      </c>
      <c r="AA18" s="1">
        <f t="shared" si="1"/>
        <v>7269</v>
      </c>
      <c r="AB18" s="13">
        <f t="shared" si="1"/>
        <v>297</v>
      </c>
      <c r="AC18" s="22">
        <f>AA18+AB18</f>
        <v>7566</v>
      </c>
      <c r="AE18" s="3" t="s">
        <v>15</v>
      </c>
      <c r="AF18" s="2">
        <f t="shared" si="2"/>
        <v>3905.898305084746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186.68738300262072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771.25381758151048</v>
      </c>
      <c r="AQ18" s="16">
        <f t="shared" si="2"/>
        <v>0</v>
      </c>
      <c r="AR18" s="14">
        <f t="shared" si="2"/>
        <v>740.97858842188737</v>
      </c>
    </row>
    <row r="19" spans="1:44" ht="15" customHeight="1" thickBot="1" x14ac:dyDescent="0.3">
      <c r="A19" s="4" t="s">
        <v>16</v>
      </c>
      <c r="B19" s="2">
        <v>108966990</v>
      </c>
      <c r="C19" s="2">
        <v>230768230</v>
      </c>
      <c r="D19" s="2">
        <v>13048699.999999998</v>
      </c>
      <c r="E19" s="2"/>
      <c r="F19" s="2">
        <v>20444780.000000004</v>
      </c>
      <c r="G19" s="2">
        <v>7512600</v>
      </c>
      <c r="H19" s="2">
        <v>22142784</v>
      </c>
      <c r="I19" s="2">
        <v>15618894.999999998</v>
      </c>
      <c r="J19" s="2">
        <v>0</v>
      </c>
      <c r="K19" s="2"/>
      <c r="L19" s="1">
        <f t="shared" ref="L19" si="3">B19+D19+F19+H19+J19</f>
        <v>164603254</v>
      </c>
      <c r="M19" s="13">
        <f t="shared" ref="M19" si="4">C19+E19+G19+I19+K19</f>
        <v>253899725</v>
      </c>
      <c r="N19" s="22">
        <f>L19+M19</f>
        <v>418502979</v>
      </c>
      <c r="P19" s="4" t="s">
        <v>16</v>
      </c>
      <c r="Q19" s="2">
        <v>18223</v>
      </c>
      <c r="R19" s="2">
        <v>20507</v>
      </c>
      <c r="S19" s="2">
        <v>667</v>
      </c>
      <c r="T19" s="2">
        <v>0</v>
      </c>
      <c r="U19" s="2">
        <v>1852</v>
      </c>
      <c r="V19" s="2">
        <v>825</v>
      </c>
      <c r="W19" s="2">
        <v>10799</v>
      </c>
      <c r="X19" s="2">
        <v>1603</v>
      </c>
      <c r="Y19" s="2">
        <v>2194</v>
      </c>
      <c r="Z19" s="2">
        <v>0</v>
      </c>
      <c r="AA19" s="1">
        <f t="shared" ref="AA19" si="5">Q19+S19+U19+W19+Y19</f>
        <v>33735</v>
      </c>
      <c r="AB19" s="13">
        <f t="shared" ref="AB19" si="6">R19+T19+V19+X19+Z19</f>
        <v>22935</v>
      </c>
      <c r="AC19" s="14">
        <f>AA19+AB19</f>
        <v>56670</v>
      </c>
      <c r="AE19" s="4" t="s">
        <v>16</v>
      </c>
      <c r="AF19" s="2">
        <f t="shared" ref="AF19:AO19" si="7">IFERROR(B19/Q19, "N.A.")</f>
        <v>5979.6405641222627</v>
      </c>
      <c r="AG19" s="2">
        <f t="shared" si="7"/>
        <v>11253.14429219291</v>
      </c>
      <c r="AH19" s="2">
        <f t="shared" si="7"/>
        <v>19563.26836581709</v>
      </c>
      <c r="AI19" s="2" t="str">
        <f t="shared" si="7"/>
        <v>N.A.</v>
      </c>
      <c r="AJ19" s="2">
        <f t="shared" si="7"/>
        <v>11039.298056155509</v>
      </c>
      <c r="AK19" s="2">
        <f t="shared" si="7"/>
        <v>9106.181818181818</v>
      </c>
      <c r="AL19" s="2">
        <f t="shared" si="7"/>
        <v>2050.4476340401889</v>
      </c>
      <c r="AM19" s="2">
        <f t="shared" si="7"/>
        <v>9743.5402370555203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4879.3020305320879</v>
      </c>
      <c r="AQ19" s="16">
        <f t="shared" ref="AQ19" si="9">IFERROR(M19/AB19, "N.A.")</f>
        <v>11070.404403749728</v>
      </c>
      <c r="AR19" s="14">
        <f t="shared" ref="AR19" si="10">IFERROR(N19/AC19, "N.A.")</f>
        <v>7384.9122816304925</v>
      </c>
    </row>
    <row r="20" spans="1:44" ht="15" customHeight="1" thickBot="1" x14ac:dyDescent="0.3">
      <c r="A20" s="5" t="s">
        <v>0</v>
      </c>
      <c r="B20" s="28">
        <f>B19+C19</f>
        <v>339735220</v>
      </c>
      <c r="C20" s="30"/>
      <c r="D20" s="28">
        <f>D19+E19</f>
        <v>13048699.999999998</v>
      </c>
      <c r="E20" s="30"/>
      <c r="F20" s="28">
        <f>F19+G19</f>
        <v>27957380.000000004</v>
      </c>
      <c r="G20" s="30"/>
      <c r="H20" s="28">
        <f>H19+I19</f>
        <v>37761679</v>
      </c>
      <c r="I20" s="30"/>
      <c r="J20" s="28">
        <f>J19+K19</f>
        <v>0</v>
      </c>
      <c r="K20" s="30"/>
      <c r="L20" s="28">
        <f>L19+M19</f>
        <v>418502979</v>
      </c>
      <c r="M20" s="29"/>
      <c r="N20" s="23">
        <f>B20+D20+F20+H20+J20</f>
        <v>418502979</v>
      </c>
      <c r="P20" s="5" t="s">
        <v>0</v>
      </c>
      <c r="Q20" s="28">
        <f>Q19+R19</f>
        <v>38730</v>
      </c>
      <c r="R20" s="30"/>
      <c r="S20" s="28">
        <f>S19+T19</f>
        <v>667</v>
      </c>
      <c r="T20" s="30"/>
      <c r="U20" s="28">
        <f>U19+V19</f>
        <v>2677</v>
      </c>
      <c r="V20" s="30"/>
      <c r="W20" s="28">
        <f>W19+X19</f>
        <v>12402</v>
      </c>
      <c r="X20" s="30"/>
      <c r="Y20" s="28">
        <f>Y19+Z19</f>
        <v>2194</v>
      </c>
      <c r="Z20" s="30"/>
      <c r="AA20" s="28">
        <f>AA19+AB19</f>
        <v>56670</v>
      </c>
      <c r="AB20" s="30"/>
      <c r="AC20" s="24">
        <f>Q20+S20+U20+W20+Y20</f>
        <v>56670</v>
      </c>
      <c r="AE20" s="5" t="s">
        <v>0</v>
      </c>
      <c r="AF20" s="31">
        <f>IFERROR(B20/Q20,"N.A.")</f>
        <v>8771.8879421636975</v>
      </c>
      <c r="AG20" s="32"/>
      <c r="AH20" s="31">
        <f>IFERROR(D20/S20,"N.A.")</f>
        <v>19563.26836581709</v>
      </c>
      <c r="AI20" s="32"/>
      <c r="AJ20" s="31">
        <f>IFERROR(F20/U20,"N.A.")</f>
        <v>10443.54874859918</v>
      </c>
      <c r="AK20" s="32"/>
      <c r="AL20" s="31">
        <f>IFERROR(H20/W20,"N.A.")</f>
        <v>3044.8055958716336</v>
      </c>
      <c r="AM20" s="32"/>
      <c r="AN20" s="31">
        <f>IFERROR(J20/Y20,"N.A.")</f>
        <v>0</v>
      </c>
      <c r="AO20" s="32"/>
      <c r="AP20" s="31">
        <f>IFERROR(L20/AA20,"N.A.")</f>
        <v>7384.9122816304925</v>
      </c>
      <c r="AQ20" s="32"/>
      <c r="AR20" s="17">
        <f>IFERROR(N20/AC20, "N.A.")</f>
        <v>7384.9122816304925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8204400</v>
      </c>
      <c r="C27" s="2"/>
      <c r="D27" s="2"/>
      <c r="E27" s="2"/>
      <c r="F27" s="2">
        <v>16352900</v>
      </c>
      <c r="G27" s="2"/>
      <c r="H27" s="2">
        <v>15175760</v>
      </c>
      <c r="I27" s="2"/>
      <c r="J27" s="2"/>
      <c r="K27" s="2"/>
      <c r="L27" s="1">
        <f t="shared" ref="L27:M30" si="11">B27+D27+F27+H27+J27</f>
        <v>39733060</v>
      </c>
      <c r="M27" s="13">
        <f t="shared" si="11"/>
        <v>0</v>
      </c>
      <c r="N27" s="14">
        <f>L27+M27</f>
        <v>39733060</v>
      </c>
      <c r="P27" s="3" t="s">
        <v>12</v>
      </c>
      <c r="Q27" s="2">
        <v>1121</v>
      </c>
      <c r="R27" s="2">
        <v>0</v>
      </c>
      <c r="S27" s="2">
        <v>0</v>
      </c>
      <c r="T27" s="2">
        <v>0</v>
      </c>
      <c r="U27" s="2">
        <v>1379</v>
      </c>
      <c r="V27" s="2">
        <v>0</v>
      </c>
      <c r="W27" s="2">
        <v>2300</v>
      </c>
      <c r="X27" s="2">
        <v>0</v>
      </c>
      <c r="Y27" s="2">
        <v>0</v>
      </c>
      <c r="Z27" s="2">
        <v>0</v>
      </c>
      <c r="AA27" s="1">
        <f t="shared" ref="AA27:AB30" si="12">Q27+S27+U27+W27+Y27</f>
        <v>4800</v>
      </c>
      <c r="AB27" s="13">
        <f t="shared" si="12"/>
        <v>0</v>
      </c>
      <c r="AC27" s="14">
        <f>AA27+AB27</f>
        <v>4800</v>
      </c>
      <c r="AE27" s="3" t="s">
        <v>12</v>
      </c>
      <c r="AF27" s="2">
        <f t="shared" ref="AF27:AR30" si="13">IFERROR(B27/Q27, "N.A.")</f>
        <v>7318.8224799286354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11858.520667150109</v>
      </c>
      <c r="AK27" s="2" t="str">
        <f t="shared" si="13"/>
        <v>N.A.</v>
      </c>
      <c r="AL27" s="2">
        <f t="shared" si="13"/>
        <v>6598.1565217391308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8277.7208333333328</v>
      </c>
      <c r="AQ27" s="16" t="str">
        <f t="shared" si="13"/>
        <v>N.A.</v>
      </c>
      <c r="AR27" s="14">
        <f t="shared" si="13"/>
        <v>8277.7208333333328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44478519.999999993</v>
      </c>
      <c r="C29" s="2">
        <v>168673229.99999997</v>
      </c>
      <c r="D29" s="2">
        <v>13048699.999999998</v>
      </c>
      <c r="E29" s="2"/>
      <c r="F29" s="2"/>
      <c r="G29" s="2">
        <v>5010000</v>
      </c>
      <c r="H29" s="2"/>
      <c r="I29" s="2">
        <v>11638170</v>
      </c>
      <c r="J29" s="2">
        <v>0</v>
      </c>
      <c r="K29" s="2"/>
      <c r="L29" s="1">
        <f t="shared" si="11"/>
        <v>57527219.999999993</v>
      </c>
      <c r="M29" s="13">
        <f t="shared" si="11"/>
        <v>185321399.99999997</v>
      </c>
      <c r="N29" s="14">
        <f>L29+M29</f>
        <v>242848619.99999997</v>
      </c>
      <c r="P29" s="3" t="s">
        <v>14</v>
      </c>
      <c r="Q29" s="2">
        <v>6040</v>
      </c>
      <c r="R29" s="2">
        <v>13824</v>
      </c>
      <c r="S29" s="2">
        <v>667</v>
      </c>
      <c r="T29" s="2">
        <v>0</v>
      </c>
      <c r="U29" s="2">
        <v>0</v>
      </c>
      <c r="V29" s="2">
        <v>334</v>
      </c>
      <c r="W29" s="2">
        <v>0</v>
      </c>
      <c r="X29" s="2">
        <v>1167</v>
      </c>
      <c r="Y29" s="2">
        <v>436</v>
      </c>
      <c r="Z29" s="2">
        <v>0</v>
      </c>
      <c r="AA29" s="1">
        <f t="shared" si="12"/>
        <v>7143</v>
      </c>
      <c r="AB29" s="13">
        <f t="shared" si="12"/>
        <v>15325</v>
      </c>
      <c r="AC29" s="14">
        <f>AA29+AB29</f>
        <v>22468</v>
      </c>
      <c r="AE29" s="3" t="s">
        <v>14</v>
      </c>
      <c r="AF29" s="2">
        <f t="shared" si="13"/>
        <v>7363.9933774834426</v>
      </c>
      <c r="AG29" s="2">
        <f t="shared" si="13"/>
        <v>12201.47786458333</v>
      </c>
      <c r="AH29" s="2">
        <f t="shared" si="13"/>
        <v>19563.26836581709</v>
      </c>
      <c r="AI29" s="2" t="str">
        <f t="shared" si="13"/>
        <v>N.A.</v>
      </c>
      <c r="AJ29" s="2" t="str">
        <f t="shared" si="13"/>
        <v>N.A.</v>
      </c>
      <c r="AK29" s="2">
        <f t="shared" si="13"/>
        <v>15000</v>
      </c>
      <c r="AL29" s="2" t="str">
        <f t="shared" si="13"/>
        <v>N.A.</v>
      </c>
      <c r="AM29" s="2">
        <f t="shared" si="13"/>
        <v>9972.7249357326473</v>
      </c>
      <c r="AN29" s="2">
        <f t="shared" si="13"/>
        <v>0</v>
      </c>
      <c r="AO29" s="2" t="str">
        <f t="shared" si="13"/>
        <v>N.A.</v>
      </c>
      <c r="AP29" s="15">
        <f t="shared" si="13"/>
        <v>8053.6497270054588</v>
      </c>
      <c r="AQ29" s="16">
        <f t="shared" si="13"/>
        <v>12092.750407830341</v>
      </c>
      <c r="AR29" s="14">
        <f t="shared" si="13"/>
        <v>10808.644294107173</v>
      </c>
    </row>
    <row r="30" spans="1:44" ht="15" customHeight="1" thickBot="1" x14ac:dyDescent="0.3">
      <c r="A30" s="3" t="s">
        <v>15</v>
      </c>
      <c r="B30" s="2">
        <v>4608960</v>
      </c>
      <c r="C30" s="2"/>
      <c r="D30" s="2"/>
      <c r="E30" s="2"/>
      <c r="F30" s="2"/>
      <c r="G30" s="2">
        <v>0</v>
      </c>
      <c r="H30" s="2">
        <v>791310.00000000012</v>
      </c>
      <c r="I30" s="2"/>
      <c r="J30" s="2">
        <v>0</v>
      </c>
      <c r="K30" s="2"/>
      <c r="L30" s="1">
        <f t="shared" si="11"/>
        <v>5400270</v>
      </c>
      <c r="M30" s="13">
        <f t="shared" si="11"/>
        <v>0</v>
      </c>
      <c r="N30" s="14">
        <f>L30+M30</f>
        <v>5400270</v>
      </c>
      <c r="P30" s="3" t="s">
        <v>15</v>
      </c>
      <c r="Q30" s="2">
        <v>1180</v>
      </c>
      <c r="R30" s="2">
        <v>0</v>
      </c>
      <c r="S30" s="2">
        <v>0</v>
      </c>
      <c r="T30" s="2">
        <v>0</v>
      </c>
      <c r="U30" s="2">
        <v>0</v>
      </c>
      <c r="V30" s="2">
        <v>297</v>
      </c>
      <c r="W30" s="2">
        <v>4598</v>
      </c>
      <c r="X30" s="2">
        <v>0</v>
      </c>
      <c r="Y30" s="2">
        <v>747</v>
      </c>
      <c r="Z30" s="2">
        <v>0</v>
      </c>
      <c r="AA30" s="1">
        <f t="shared" si="12"/>
        <v>6525</v>
      </c>
      <c r="AB30" s="13">
        <f t="shared" si="12"/>
        <v>297</v>
      </c>
      <c r="AC30" s="22">
        <f>AA30+AB30</f>
        <v>6822</v>
      </c>
      <c r="AE30" s="3" t="s">
        <v>15</v>
      </c>
      <c r="AF30" s="2">
        <f t="shared" si="13"/>
        <v>3905.898305084746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0</v>
      </c>
      <c r="AL30" s="2">
        <f t="shared" si="13"/>
        <v>172.09873858199219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827.62758620689658</v>
      </c>
      <c r="AQ30" s="16">
        <f t="shared" si="13"/>
        <v>0</v>
      </c>
      <c r="AR30" s="14">
        <f t="shared" si="13"/>
        <v>791.59630606860162</v>
      </c>
    </row>
    <row r="31" spans="1:44" ht="15" customHeight="1" thickBot="1" x14ac:dyDescent="0.3">
      <c r="A31" s="4" t="s">
        <v>16</v>
      </c>
      <c r="B31" s="2">
        <v>57291880.000000015</v>
      </c>
      <c r="C31" s="2">
        <v>168673229.99999997</v>
      </c>
      <c r="D31" s="2">
        <v>13048699.999999998</v>
      </c>
      <c r="E31" s="2"/>
      <c r="F31" s="2">
        <v>16352900</v>
      </c>
      <c r="G31" s="2">
        <v>5010000</v>
      </c>
      <c r="H31" s="2">
        <v>15967070</v>
      </c>
      <c r="I31" s="2">
        <v>11638170</v>
      </c>
      <c r="J31" s="2">
        <v>0</v>
      </c>
      <c r="K31" s="2"/>
      <c r="L31" s="1">
        <f t="shared" ref="L31" si="14">B31+D31+F31+H31+J31</f>
        <v>102660550.00000001</v>
      </c>
      <c r="M31" s="13">
        <f t="shared" ref="M31" si="15">C31+E31+G31+I31+K31</f>
        <v>185321399.99999997</v>
      </c>
      <c r="N31" s="22">
        <f>L31+M31</f>
        <v>287981950</v>
      </c>
      <c r="P31" s="4" t="s">
        <v>16</v>
      </c>
      <c r="Q31" s="2">
        <v>8341</v>
      </c>
      <c r="R31" s="2">
        <v>13824</v>
      </c>
      <c r="S31" s="2">
        <v>667</v>
      </c>
      <c r="T31" s="2">
        <v>0</v>
      </c>
      <c r="U31" s="2">
        <v>1379</v>
      </c>
      <c r="V31" s="2">
        <v>631</v>
      </c>
      <c r="W31" s="2">
        <v>6898</v>
      </c>
      <c r="X31" s="2">
        <v>1167</v>
      </c>
      <c r="Y31" s="2">
        <v>1183</v>
      </c>
      <c r="Z31" s="2">
        <v>0</v>
      </c>
      <c r="AA31" s="1">
        <f t="shared" ref="AA31" si="16">Q31+S31+U31+W31+Y31</f>
        <v>18468</v>
      </c>
      <c r="AB31" s="13">
        <f t="shared" ref="AB31" si="17">R31+T31+V31+X31+Z31</f>
        <v>15622</v>
      </c>
      <c r="AC31" s="14">
        <f>AA31+AB31</f>
        <v>34090</v>
      </c>
      <c r="AE31" s="4" t="s">
        <v>16</v>
      </c>
      <c r="AF31" s="2">
        <f t="shared" ref="AF31:AO31" si="18">IFERROR(B31/Q31, "N.A.")</f>
        <v>6868.7063901210904</v>
      </c>
      <c r="AG31" s="2">
        <f t="shared" si="18"/>
        <v>12201.47786458333</v>
      </c>
      <c r="AH31" s="2">
        <f t="shared" si="18"/>
        <v>19563.26836581709</v>
      </c>
      <c r="AI31" s="2" t="str">
        <f t="shared" si="18"/>
        <v>N.A.</v>
      </c>
      <c r="AJ31" s="2">
        <f t="shared" si="18"/>
        <v>11858.520667150109</v>
      </c>
      <c r="AK31" s="2">
        <f t="shared" si="18"/>
        <v>7939.7781299524568</v>
      </c>
      <c r="AL31" s="2">
        <f t="shared" si="18"/>
        <v>2314.7390547984924</v>
      </c>
      <c r="AM31" s="2">
        <f t="shared" si="18"/>
        <v>9972.7249357326473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5558.8341996967738</v>
      </c>
      <c r="AQ31" s="16">
        <f t="shared" ref="AQ31" si="20">IFERROR(M31/AB31, "N.A.")</f>
        <v>11862.8472666752</v>
      </c>
      <c r="AR31" s="14">
        <f t="shared" ref="AR31" si="21">IFERROR(N31/AC31, "N.A.")</f>
        <v>8447.6958052214723</v>
      </c>
    </row>
    <row r="32" spans="1:44" ht="15" customHeight="1" thickBot="1" x14ac:dyDescent="0.3">
      <c r="A32" s="5" t="s">
        <v>0</v>
      </c>
      <c r="B32" s="28">
        <f>B31+C31</f>
        <v>225965110</v>
      </c>
      <c r="C32" s="30"/>
      <c r="D32" s="28">
        <f>D31+E31</f>
        <v>13048699.999999998</v>
      </c>
      <c r="E32" s="30"/>
      <c r="F32" s="28">
        <f>F31+G31</f>
        <v>21362900</v>
      </c>
      <c r="G32" s="30"/>
      <c r="H32" s="28">
        <f>H31+I31</f>
        <v>27605240</v>
      </c>
      <c r="I32" s="30"/>
      <c r="J32" s="28">
        <f>J31+K31</f>
        <v>0</v>
      </c>
      <c r="K32" s="30"/>
      <c r="L32" s="28">
        <f>L31+M31</f>
        <v>287981950</v>
      </c>
      <c r="M32" s="29"/>
      <c r="N32" s="23">
        <f>B32+D32+F32+H32+J32</f>
        <v>287981950</v>
      </c>
      <c r="P32" s="5" t="s">
        <v>0</v>
      </c>
      <c r="Q32" s="28">
        <f>Q31+R31</f>
        <v>22165</v>
      </c>
      <c r="R32" s="30"/>
      <c r="S32" s="28">
        <f>S31+T31</f>
        <v>667</v>
      </c>
      <c r="T32" s="30"/>
      <c r="U32" s="28">
        <f>U31+V31</f>
        <v>2010</v>
      </c>
      <c r="V32" s="30"/>
      <c r="W32" s="28">
        <f>W31+X31</f>
        <v>8065</v>
      </c>
      <c r="X32" s="30"/>
      <c r="Y32" s="28">
        <f>Y31+Z31</f>
        <v>1183</v>
      </c>
      <c r="Z32" s="30"/>
      <c r="AA32" s="28">
        <f>AA31+AB31</f>
        <v>34090</v>
      </c>
      <c r="AB32" s="30"/>
      <c r="AC32" s="24">
        <f>Q32+S32+U32+W32+Y32</f>
        <v>34090</v>
      </c>
      <c r="AE32" s="5" t="s">
        <v>0</v>
      </c>
      <c r="AF32" s="31">
        <f>IFERROR(B32/Q32,"N.A.")</f>
        <v>10194.681254229641</v>
      </c>
      <c r="AG32" s="32"/>
      <c r="AH32" s="31">
        <f>IFERROR(D32/S32,"N.A.")</f>
        <v>19563.26836581709</v>
      </c>
      <c r="AI32" s="32"/>
      <c r="AJ32" s="31">
        <f>IFERROR(F32/U32,"N.A.")</f>
        <v>10628.308457711442</v>
      </c>
      <c r="AK32" s="32"/>
      <c r="AL32" s="31">
        <f>IFERROR(H32/W32,"N.A.")</f>
        <v>3422.8443893366398</v>
      </c>
      <c r="AM32" s="32"/>
      <c r="AN32" s="31">
        <f>IFERROR(J32/Y32,"N.A.")</f>
        <v>0</v>
      </c>
      <c r="AO32" s="32"/>
      <c r="AP32" s="31">
        <f>IFERROR(L32/AA32,"N.A.")</f>
        <v>8447.6958052214723</v>
      </c>
      <c r="AQ32" s="32"/>
      <c r="AR32" s="17">
        <f>IFERROR(N32/AC32, "N.A.")</f>
        <v>8447.6958052214723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9791530.0000000019</v>
      </c>
      <c r="C39" s="2"/>
      <c r="D39" s="2"/>
      <c r="E39" s="2"/>
      <c r="F39" s="2">
        <v>4091879.9999999995</v>
      </c>
      <c r="G39" s="2"/>
      <c r="H39" s="2">
        <v>5969740.0000000009</v>
      </c>
      <c r="I39" s="2"/>
      <c r="J39" s="2">
        <v>0</v>
      </c>
      <c r="K39" s="2"/>
      <c r="L39" s="1">
        <f t="shared" ref="L39:M42" si="22">B39+D39+F39+H39+J39</f>
        <v>19853150.000000004</v>
      </c>
      <c r="M39" s="13">
        <f t="shared" si="22"/>
        <v>0</v>
      </c>
      <c r="N39" s="14">
        <f>L39+M39</f>
        <v>19853150.000000004</v>
      </c>
      <c r="P39" s="3" t="s">
        <v>12</v>
      </c>
      <c r="Q39" s="2">
        <v>1799</v>
      </c>
      <c r="R39" s="2">
        <v>0</v>
      </c>
      <c r="S39" s="2">
        <v>0</v>
      </c>
      <c r="T39" s="2">
        <v>0</v>
      </c>
      <c r="U39" s="2">
        <v>473</v>
      </c>
      <c r="V39" s="2">
        <v>0</v>
      </c>
      <c r="W39" s="2">
        <v>3157</v>
      </c>
      <c r="X39" s="2">
        <v>0</v>
      </c>
      <c r="Y39" s="2">
        <v>575</v>
      </c>
      <c r="Z39" s="2">
        <v>0</v>
      </c>
      <c r="AA39" s="1">
        <f t="shared" ref="AA39:AB42" si="23">Q39+S39+U39+W39+Y39</f>
        <v>6004</v>
      </c>
      <c r="AB39" s="13">
        <f t="shared" si="23"/>
        <v>0</v>
      </c>
      <c r="AC39" s="14">
        <f>AA39+AB39</f>
        <v>6004</v>
      </c>
      <c r="AE39" s="3" t="s">
        <v>12</v>
      </c>
      <c r="AF39" s="2">
        <f t="shared" ref="AF39:AR42" si="24">IFERROR(B39/Q39, "N.A.")</f>
        <v>5442.7626459143976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8650.9090909090901</v>
      </c>
      <c r="AK39" s="2" t="str">
        <f t="shared" si="24"/>
        <v>N.A.</v>
      </c>
      <c r="AL39" s="2">
        <f t="shared" si="24"/>
        <v>1890.9534368070956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3306.6538974017326</v>
      </c>
      <c r="AQ39" s="16" t="str">
        <f t="shared" si="24"/>
        <v>N.A.</v>
      </c>
      <c r="AR39" s="14">
        <f t="shared" si="24"/>
        <v>3306.6538974017326</v>
      </c>
    </row>
    <row r="40" spans="1:44" ht="15" customHeight="1" thickBot="1" x14ac:dyDescent="0.3">
      <c r="A40" s="3" t="s">
        <v>13</v>
      </c>
      <c r="B40" s="2">
        <v>5180465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5180465</v>
      </c>
      <c r="M40" s="13">
        <f t="shared" si="22"/>
        <v>0</v>
      </c>
      <c r="N40" s="14">
        <f>L40+M40</f>
        <v>5180465</v>
      </c>
      <c r="P40" s="3" t="s">
        <v>13</v>
      </c>
      <c r="Q40" s="2">
        <v>1850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1850</v>
      </c>
      <c r="AB40" s="13">
        <f t="shared" si="23"/>
        <v>0</v>
      </c>
      <c r="AC40" s="14">
        <f>AA40+AB40</f>
        <v>1850</v>
      </c>
      <c r="AE40" s="3" t="s">
        <v>13</v>
      </c>
      <c r="AF40" s="2">
        <f t="shared" si="24"/>
        <v>2800.2513513513513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2800.2513513513513</v>
      </c>
      <c r="AQ40" s="16" t="str">
        <f t="shared" si="24"/>
        <v>N.A.</v>
      </c>
      <c r="AR40" s="14">
        <f t="shared" si="24"/>
        <v>2800.2513513513513</v>
      </c>
    </row>
    <row r="41" spans="1:44" ht="15" customHeight="1" thickBot="1" x14ac:dyDescent="0.3">
      <c r="A41" s="3" t="s">
        <v>14</v>
      </c>
      <c r="B41" s="2">
        <v>36703115</v>
      </c>
      <c r="C41" s="2">
        <v>62095000.000000007</v>
      </c>
      <c r="D41" s="2"/>
      <c r="E41" s="2"/>
      <c r="F41" s="2"/>
      <c r="G41" s="2">
        <v>2502600</v>
      </c>
      <c r="H41" s="2"/>
      <c r="I41" s="2">
        <v>3980725</v>
      </c>
      <c r="J41" s="2">
        <v>0</v>
      </c>
      <c r="K41" s="2"/>
      <c r="L41" s="1">
        <f t="shared" si="22"/>
        <v>36703115</v>
      </c>
      <c r="M41" s="13">
        <f t="shared" si="22"/>
        <v>68578325</v>
      </c>
      <c r="N41" s="14">
        <f>L41+M41</f>
        <v>105281440</v>
      </c>
      <c r="P41" s="3" t="s">
        <v>14</v>
      </c>
      <c r="Q41" s="2">
        <v>6233</v>
      </c>
      <c r="R41" s="2">
        <v>6683</v>
      </c>
      <c r="S41" s="2">
        <v>0</v>
      </c>
      <c r="T41" s="2">
        <v>0</v>
      </c>
      <c r="U41" s="2">
        <v>0</v>
      </c>
      <c r="V41" s="2">
        <v>194</v>
      </c>
      <c r="W41" s="2">
        <v>0</v>
      </c>
      <c r="X41" s="2">
        <v>436</v>
      </c>
      <c r="Y41" s="2">
        <v>436</v>
      </c>
      <c r="Z41" s="2">
        <v>0</v>
      </c>
      <c r="AA41" s="1">
        <f t="shared" si="23"/>
        <v>6669</v>
      </c>
      <c r="AB41" s="13">
        <f t="shared" si="23"/>
        <v>7313</v>
      </c>
      <c r="AC41" s="14">
        <f>AA41+AB41</f>
        <v>13982</v>
      </c>
      <c r="AE41" s="3" t="s">
        <v>14</v>
      </c>
      <c r="AF41" s="2">
        <f t="shared" si="24"/>
        <v>5888.5151612385689</v>
      </c>
      <c r="AG41" s="2">
        <f t="shared" si="24"/>
        <v>9291.4858596438735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12900</v>
      </c>
      <c r="AL41" s="2" t="str">
        <f t="shared" si="24"/>
        <v>N.A.</v>
      </c>
      <c r="AM41" s="2">
        <f t="shared" si="24"/>
        <v>9130.1032110091746</v>
      </c>
      <c r="AN41" s="2">
        <f t="shared" si="24"/>
        <v>0</v>
      </c>
      <c r="AO41" s="2" t="str">
        <f t="shared" si="24"/>
        <v>N.A.</v>
      </c>
      <c r="AP41" s="15">
        <f t="shared" si="24"/>
        <v>5503.5410106462741</v>
      </c>
      <c r="AQ41" s="16">
        <f t="shared" si="24"/>
        <v>9377.5912758102004</v>
      </c>
      <c r="AR41" s="14">
        <f t="shared" si="24"/>
        <v>7529.7840080102987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205974.00000000003</v>
      </c>
      <c r="I42" s="2"/>
      <c r="J42" s="2"/>
      <c r="K42" s="2"/>
      <c r="L42" s="1">
        <f t="shared" si="22"/>
        <v>205974.00000000003</v>
      </c>
      <c r="M42" s="13">
        <f t="shared" si="22"/>
        <v>0</v>
      </c>
      <c r="N42" s="14">
        <f>L42+M42</f>
        <v>205974.00000000003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744</v>
      </c>
      <c r="X42" s="2">
        <v>0</v>
      </c>
      <c r="Y42" s="2">
        <v>0</v>
      </c>
      <c r="Z42" s="2">
        <v>0</v>
      </c>
      <c r="AA42" s="1">
        <f t="shared" si="23"/>
        <v>744</v>
      </c>
      <c r="AB42" s="13">
        <f t="shared" si="23"/>
        <v>0</v>
      </c>
      <c r="AC42" s="14">
        <f>AA42+AB42</f>
        <v>744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276.84677419354841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276.84677419354841</v>
      </c>
      <c r="AQ42" s="16" t="str">
        <f t="shared" si="24"/>
        <v>N.A.</v>
      </c>
      <c r="AR42" s="14">
        <f t="shared" si="24"/>
        <v>276.84677419354841</v>
      </c>
    </row>
    <row r="43" spans="1:44" ht="15" customHeight="1" thickBot="1" x14ac:dyDescent="0.3">
      <c r="A43" s="4" t="s">
        <v>16</v>
      </c>
      <c r="B43" s="2">
        <v>51675110.000000007</v>
      </c>
      <c r="C43" s="2">
        <v>62095000.000000007</v>
      </c>
      <c r="D43" s="2"/>
      <c r="E43" s="2"/>
      <c r="F43" s="2">
        <v>4091879.9999999995</v>
      </c>
      <c r="G43" s="2">
        <v>2502600</v>
      </c>
      <c r="H43" s="2">
        <v>6175713.9999999991</v>
      </c>
      <c r="I43" s="2">
        <v>3980725</v>
      </c>
      <c r="J43" s="2">
        <v>0</v>
      </c>
      <c r="K43" s="2"/>
      <c r="L43" s="1">
        <f t="shared" ref="L43" si="25">B43+D43+F43+H43+J43</f>
        <v>61942704.000000007</v>
      </c>
      <c r="M43" s="13">
        <f t="shared" ref="M43" si="26">C43+E43+G43+I43+K43</f>
        <v>68578325</v>
      </c>
      <c r="N43" s="22">
        <f>L43+M43</f>
        <v>130521029</v>
      </c>
      <c r="P43" s="4" t="s">
        <v>16</v>
      </c>
      <c r="Q43" s="2">
        <v>9882</v>
      </c>
      <c r="R43" s="2">
        <v>6683</v>
      </c>
      <c r="S43" s="2">
        <v>0</v>
      </c>
      <c r="T43" s="2">
        <v>0</v>
      </c>
      <c r="U43" s="2">
        <v>473</v>
      </c>
      <c r="V43" s="2">
        <v>194</v>
      </c>
      <c r="W43" s="2">
        <v>3901</v>
      </c>
      <c r="X43" s="2">
        <v>436</v>
      </c>
      <c r="Y43" s="2">
        <v>1011</v>
      </c>
      <c r="Z43" s="2">
        <v>0</v>
      </c>
      <c r="AA43" s="1">
        <f t="shared" ref="AA43" si="27">Q43+S43+U43+W43+Y43</f>
        <v>15267</v>
      </c>
      <c r="AB43" s="13">
        <f t="shared" ref="AB43" si="28">R43+T43+V43+X43+Z43</f>
        <v>7313</v>
      </c>
      <c r="AC43" s="22">
        <f>AA43+AB43</f>
        <v>22580</v>
      </c>
      <c r="AE43" s="4" t="s">
        <v>16</v>
      </c>
      <c r="AF43" s="2">
        <f t="shared" ref="AF43:AO43" si="29">IFERROR(B43/Q43, "N.A.")</f>
        <v>5229.2157458004458</v>
      </c>
      <c r="AG43" s="2">
        <f t="shared" si="29"/>
        <v>9291.4858596438735</v>
      </c>
      <c r="AH43" s="2" t="str">
        <f t="shared" si="29"/>
        <v>N.A.</v>
      </c>
      <c r="AI43" s="2" t="str">
        <f t="shared" si="29"/>
        <v>N.A.</v>
      </c>
      <c r="AJ43" s="2">
        <f t="shared" si="29"/>
        <v>8650.9090909090901</v>
      </c>
      <c r="AK43" s="2">
        <f t="shared" si="29"/>
        <v>12900</v>
      </c>
      <c r="AL43" s="2">
        <f t="shared" si="29"/>
        <v>1583.1104844911558</v>
      </c>
      <c r="AM43" s="2">
        <f t="shared" si="29"/>
        <v>9130.1032110091746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4057.2937708783656</v>
      </c>
      <c r="AQ43" s="16">
        <f t="shared" ref="AQ43" si="31">IFERROR(M43/AB43, "N.A.")</f>
        <v>9377.5912758102004</v>
      </c>
      <c r="AR43" s="14">
        <f t="shared" ref="AR43" si="32">IFERROR(N43/AC43, "N.A.")</f>
        <v>5780.3821523472097</v>
      </c>
    </row>
    <row r="44" spans="1:44" ht="15" customHeight="1" thickBot="1" x14ac:dyDescent="0.3">
      <c r="A44" s="5" t="s">
        <v>0</v>
      </c>
      <c r="B44" s="28">
        <f>B43+C43</f>
        <v>113770110.00000001</v>
      </c>
      <c r="C44" s="30"/>
      <c r="D44" s="28">
        <f>D43+E43</f>
        <v>0</v>
      </c>
      <c r="E44" s="30"/>
      <c r="F44" s="28">
        <f>F43+G43</f>
        <v>6594480</v>
      </c>
      <c r="G44" s="30"/>
      <c r="H44" s="28">
        <f>H43+I43</f>
        <v>10156439</v>
      </c>
      <c r="I44" s="30"/>
      <c r="J44" s="28">
        <f>J43+K43</f>
        <v>0</v>
      </c>
      <c r="K44" s="30"/>
      <c r="L44" s="28">
        <f>L43+M43</f>
        <v>130521029</v>
      </c>
      <c r="M44" s="29"/>
      <c r="N44" s="23">
        <f>B44+D44+F44+H44+J44</f>
        <v>130521029.00000001</v>
      </c>
      <c r="P44" s="5" t="s">
        <v>0</v>
      </c>
      <c r="Q44" s="28">
        <f>Q43+R43</f>
        <v>16565</v>
      </c>
      <c r="R44" s="30"/>
      <c r="S44" s="28">
        <f>S43+T43</f>
        <v>0</v>
      </c>
      <c r="T44" s="30"/>
      <c r="U44" s="28">
        <f>U43+V43</f>
        <v>667</v>
      </c>
      <c r="V44" s="30"/>
      <c r="W44" s="28">
        <f>W43+X43</f>
        <v>4337</v>
      </c>
      <c r="X44" s="30"/>
      <c r="Y44" s="28">
        <f>Y43+Z43</f>
        <v>1011</v>
      </c>
      <c r="Z44" s="30"/>
      <c r="AA44" s="28">
        <f>AA43+AB43</f>
        <v>22580</v>
      </c>
      <c r="AB44" s="29"/>
      <c r="AC44" s="23">
        <f>Q44+S44+U44+W44+Y44</f>
        <v>22580</v>
      </c>
      <c r="AE44" s="5" t="s">
        <v>0</v>
      </c>
      <c r="AF44" s="31">
        <f>IFERROR(B44/Q44,"N.A.")</f>
        <v>6868.102022336252</v>
      </c>
      <c r="AG44" s="32"/>
      <c r="AH44" s="31" t="str">
        <f>IFERROR(D44/S44,"N.A.")</f>
        <v>N.A.</v>
      </c>
      <c r="AI44" s="32"/>
      <c r="AJ44" s="31">
        <f>IFERROR(F44/U44,"N.A.")</f>
        <v>9886.776611694153</v>
      </c>
      <c r="AK44" s="32"/>
      <c r="AL44" s="31">
        <f>IFERROR(H44/W44,"N.A.")</f>
        <v>2341.8120820843901</v>
      </c>
      <c r="AM44" s="32"/>
      <c r="AN44" s="31">
        <f>IFERROR(J44/Y44,"N.A.")</f>
        <v>0</v>
      </c>
      <c r="AO44" s="32"/>
      <c r="AP44" s="31">
        <f>IFERROR(L44/AA44,"N.A.")</f>
        <v>5780.3821523472097</v>
      </c>
      <c r="AQ44" s="32"/>
      <c r="AR44" s="17">
        <f>IFERROR(N44/AC44, "N.A.")</f>
        <v>5780.3821523472106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4893830</v>
      </c>
      <c r="C15" s="2"/>
      <c r="D15" s="2"/>
      <c r="E15" s="2"/>
      <c r="F15" s="2">
        <v>0</v>
      </c>
      <c r="G15" s="2"/>
      <c r="H15" s="2">
        <v>3980000.0000000014</v>
      </c>
      <c r="I15" s="2"/>
      <c r="J15" s="2"/>
      <c r="K15" s="2"/>
      <c r="L15" s="1">
        <f t="shared" ref="L15:M18" si="0">B15+D15+F15+H15+J15</f>
        <v>8873830.0000000019</v>
      </c>
      <c r="M15" s="13">
        <f t="shared" si="0"/>
        <v>0</v>
      </c>
      <c r="N15" s="14">
        <f>L15+M15</f>
        <v>8873830.0000000019</v>
      </c>
      <c r="P15" s="3" t="s">
        <v>12</v>
      </c>
      <c r="Q15" s="2">
        <v>567</v>
      </c>
      <c r="R15" s="2">
        <v>0</v>
      </c>
      <c r="S15" s="2">
        <v>0</v>
      </c>
      <c r="T15" s="2">
        <v>0</v>
      </c>
      <c r="U15" s="2">
        <v>199</v>
      </c>
      <c r="V15" s="2">
        <v>0</v>
      </c>
      <c r="W15" s="2">
        <v>1069</v>
      </c>
      <c r="X15" s="2">
        <v>0</v>
      </c>
      <c r="Y15" s="2">
        <v>0</v>
      </c>
      <c r="Z15" s="2">
        <v>0</v>
      </c>
      <c r="AA15" s="1">
        <f t="shared" ref="AA15:AB18" si="1">Q15+S15+U15+W15+Y15</f>
        <v>1835</v>
      </c>
      <c r="AB15" s="13">
        <f t="shared" si="1"/>
        <v>0</v>
      </c>
      <c r="AC15" s="14">
        <f>AA15+AB15</f>
        <v>1835</v>
      </c>
      <c r="AE15" s="3" t="s">
        <v>12</v>
      </c>
      <c r="AF15" s="2">
        <f t="shared" ref="AF15:AR18" si="2">IFERROR(B15/Q15, "N.A.")</f>
        <v>8631.093474426807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0</v>
      </c>
      <c r="AK15" s="2" t="str">
        <f t="shared" si="2"/>
        <v>N.A.</v>
      </c>
      <c r="AL15" s="2">
        <f t="shared" si="2"/>
        <v>3723.1057062675409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4835.8746594005461</v>
      </c>
      <c r="AQ15" s="16" t="str">
        <f t="shared" si="2"/>
        <v>N.A.</v>
      </c>
      <c r="AR15" s="14">
        <f t="shared" si="2"/>
        <v>4835.8746594005461</v>
      </c>
    </row>
    <row r="16" spans="1:44" ht="15" customHeight="1" thickBot="1" x14ac:dyDescent="0.3">
      <c r="A16" s="3" t="s">
        <v>13</v>
      </c>
      <c r="B16" s="2">
        <v>8114744.9999999991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8114744.9999999991</v>
      </c>
      <c r="M16" s="13">
        <f t="shared" si="0"/>
        <v>0</v>
      </c>
      <c r="N16" s="14">
        <f>L16+M16</f>
        <v>8114744.9999999991</v>
      </c>
      <c r="P16" s="3" t="s">
        <v>13</v>
      </c>
      <c r="Q16" s="2">
        <v>1256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1256</v>
      </c>
      <c r="AB16" s="13">
        <f t="shared" si="1"/>
        <v>0</v>
      </c>
      <c r="AC16" s="14">
        <f>AA16+AB16</f>
        <v>1256</v>
      </c>
      <c r="AE16" s="3" t="s">
        <v>13</v>
      </c>
      <c r="AF16" s="2">
        <f t="shared" si="2"/>
        <v>6460.7842356687888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6460.7842356687888</v>
      </c>
      <c r="AQ16" s="16" t="str">
        <f t="shared" si="2"/>
        <v>N.A.</v>
      </c>
      <c r="AR16" s="14">
        <f t="shared" si="2"/>
        <v>6460.7842356687888</v>
      </c>
    </row>
    <row r="17" spans="1:44" ht="15" customHeight="1" thickBot="1" x14ac:dyDescent="0.3">
      <c r="A17" s="3" t="s">
        <v>14</v>
      </c>
      <c r="B17" s="2">
        <v>18752040</v>
      </c>
      <c r="C17" s="2">
        <v>38270880.000000007</v>
      </c>
      <c r="D17" s="2">
        <v>13622325</v>
      </c>
      <c r="E17" s="2"/>
      <c r="F17" s="2"/>
      <c r="G17" s="2"/>
      <c r="H17" s="2"/>
      <c r="I17" s="2">
        <v>3104600</v>
      </c>
      <c r="J17" s="2"/>
      <c r="K17" s="2"/>
      <c r="L17" s="1">
        <f t="shared" si="0"/>
        <v>32374365</v>
      </c>
      <c r="M17" s="13">
        <f t="shared" si="0"/>
        <v>41375480.000000007</v>
      </c>
      <c r="N17" s="14">
        <f>L17+M17</f>
        <v>73749845</v>
      </c>
      <c r="P17" s="3" t="s">
        <v>14</v>
      </c>
      <c r="Q17" s="2">
        <v>2783</v>
      </c>
      <c r="R17" s="2">
        <v>4049</v>
      </c>
      <c r="S17" s="2">
        <v>1282</v>
      </c>
      <c r="T17" s="2">
        <v>0</v>
      </c>
      <c r="U17" s="2">
        <v>0</v>
      </c>
      <c r="V17" s="2">
        <v>0</v>
      </c>
      <c r="W17" s="2">
        <v>0</v>
      </c>
      <c r="X17" s="2">
        <v>361</v>
      </c>
      <c r="Y17" s="2">
        <v>0</v>
      </c>
      <c r="Z17" s="2">
        <v>0</v>
      </c>
      <c r="AA17" s="1">
        <f t="shared" si="1"/>
        <v>4065</v>
      </c>
      <c r="AB17" s="13">
        <f t="shared" si="1"/>
        <v>4410</v>
      </c>
      <c r="AC17" s="14">
        <f>AA17+AB17</f>
        <v>8475</v>
      </c>
      <c r="AE17" s="3" t="s">
        <v>14</v>
      </c>
      <c r="AF17" s="2">
        <f t="shared" si="2"/>
        <v>6738.0668343514189</v>
      </c>
      <c r="AG17" s="2">
        <f t="shared" si="2"/>
        <v>9451.933810817487</v>
      </c>
      <c r="AH17" s="2">
        <f t="shared" si="2"/>
        <v>10625.838533541342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8600</v>
      </c>
      <c r="AN17" s="2" t="str">
        <f t="shared" si="2"/>
        <v>N.A.</v>
      </c>
      <c r="AO17" s="2" t="str">
        <f t="shared" si="2"/>
        <v>N.A.</v>
      </c>
      <c r="AP17" s="15">
        <f t="shared" si="2"/>
        <v>7964.1734317343171</v>
      </c>
      <c r="AQ17" s="16">
        <f t="shared" si="2"/>
        <v>9382.1950113378698</v>
      </c>
      <c r="AR17" s="14">
        <f t="shared" si="2"/>
        <v>8702.0466076696157</v>
      </c>
    </row>
    <row r="18" spans="1:44" ht="15" customHeight="1" thickBot="1" x14ac:dyDescent="0.3">
      <c r="A18" s="3" t="s">
        <v>15</v>
      </c>
      <c r="B18" s="2">
        <v>1454690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1454690</v>
      </c>
      <c r="M18" s="13">
        <f t="shared" si="0"/>
        <v>0</v>
      </c>
      <c r="N18" s="14">
        <f>L18+M18</f>
        <v>1454690</v>
      </c>
      <c r="P18" s="3" t="s">
        <v>15</v>
      </c>
      <c r="Q18" s="2">
        <v>199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199</v>
      </c>
      <c r="AB18" s="13">
        <f t="shared" si="1"/>
        <v>0</v>
      </c>
      <c r="AC18" s="22">
        <f>AA18+AB18</f>
        <v>199</v>
      </c>
      <c r="AE18" s="3" t="s">
        <v>15</v>
      </c>
      <c r="AF18" s="2">
        <f t="shared" si="2"/>
        <v>7310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7310</v>
      </c>
      <c r="AQ18" s="16" t="str">
        <f t="shared" si="2"/>
        <v>N.A.</v>
      </c>
      <c r="AR18" s="14">
        <f t="shared" si="2"/>
        <v>7310</v>
      </c>
    </row>
    <row r="19" spans="1:44" ht="15" customHeight="1" thickBot="1" x14ac:dyDescent="0.3">
      <c r="A19" s="4" t="s">
        <v>16</v>
      </c>
      <c r="B19" s="2">
        <v>33215305.000000007</v>
      </c>
      <c r="C19" s="2">
        <v>38270880.000000007</v>
      </c>
      <c r="D19" s="2">
        <v>13622325</v>
      </c>
      <c r="E19" s="2"/>
      <c r="F19" s="2">
        <v>0</v>
      </c>
      <c r="G19" s="2"/>
      <c r="H19" s="2">
        <v>3980000.0000000014</v>
      </c>
      <c r="I19" s="2">
        <v>3104600</v>
      </c>
      <c r="J19" s="2"/>
      <c r="K19" s="2"/>
      <c r="L19" s="1">
        <f t="shared" ref="L19" si="3">B19+D19+F19+H19+J19</f>
        <v>50817630.000000007</v>
      </c>
      <c r="M19" s="13">
        <f t="shared" ref="M19" si="4">C19+E19+G19+I19+K19</f>
        <v>41375480.000000007</v>
      </c>
      <c r="N19" s="22">
        <f>L19+M19</f>
        <v>92193110.000000015</v>
      </c>
      <c r="P19" s="4" t="s">
        <v>16</v>
      </c>
      <c r="Q19" s="2">
        <v>4805</v>
      </c>
      <c r="R19" s="2">
        <v>4049</v>
      </c>
      <c r="S19" s="2">
        <v>1282</v>
      </c>
      <c r="T19" s="2">
        <v>0</v>
      </c>
      <c r="U19" s="2">
        <v>199</v>
      </c>
      <c r="V19" s="2">
        <v>0</v>
      </c>
      <c r="W19" s="2">
        <v>1069</v>
      </c>
      <c r="X19" s="2">
        <v>361</v>
      </c>
      <c r="Y19" s="2">
        <v>0</v>
      </c>
      <c r="Z19" s="2">
        <v>0</v>
      </c>
      <c r="AA19" s="1">
        <f t="shared" ref="AA19" si="5">Q19+S19+U19+W19+Y19</f>
        <v>7355</v>
      </c>
      <c r="AB19" s="13">
        <f t="shared" ref="AB19" si="6">R19+T19+V19+X19+Z19</f>
        <v>4410</v>
      </c>
      <c r="AC19" s="14">
        <f>AA19+AB19</f>
        <v>11765</v>
      </c>
      <c r="AE19" s="4" t="s">
        <v>16</v>
      </c>
      <c r="AF19" s="2">
        <f t="shared" ref="AF19:AO19" si="7">IFERROR(B19/Q19, "N.A.")</f>
        <v>6912.6545265348614</v>
      </c>
      <c r="AG19" s="2">
        <f t="shared" si="7"/>
        <v>9451.933810817487</v>
      </c>
      <c r="AH19" s="2">
        <f t="shared" si="7"/>
        <v>10625.838533541342</v>
      </c>
      <c r="AI19" s="2" t="str">
        <f t="shared" si="7"/>
        <v>N.A.</v>
      </c>
      <c r="AJ19" s="2">
        <f t="shared" si="7"/>
        <v>0</v>
      </c>
      <c r="AK19" s="2" t="str">
        <f t="shared" si="7"/>
        <v>N.A.</v>
      </c>
      <c r="AL19" s="2">
        <f t="shared" si="7"/>
        <v>3723.1057062675409</v>
      </c>
      <c r="AM19" s="2">
        <f t="shared" si="7"/>
        <v>8600</v>
      </c>
      <c r="AN19" s="2" t="str">
        <f t="shared" si="7"/>
        <v>N.A.</v>
      </c>
      <c r="AO19" s="2" t="str">
        <f t="shared" si="7"/>
        <v>N.A.</v>
      </c>
      <c r="AP19" s="15">
        <f t="shared" ref="AP19" si="8">IFERROR(L19/AA19, "N.A.")</f>
        <v>6909.2630863358272</v>
      </c>
      <c r="AQ19" s="16">
        <f t="shared" ref="AQ19" si="9">IFERROR(M19/AB19, "N.A.")</f>
        <v>9382.1950113378698</v>
      </c>
      <c r="AR19" s="14">
        <f t="shared" ref="AR19" si="10">IFERROR(N19/AC19, "N.A.")</f>
        <v>7836.2184445388875</v>
      </c>
    </row>
    <row r="20" spans="1:44" ht="15" customHeight="1" thickBot="1" x14ac:dyDescent="0.3">
      <c r="A20" s="5" t="s">
        <v>0</v>
      </c>
      <c r="B20" s="28">
        <f>B19+C19</f>
        <v>71486185.000000015</v>
      </c>
      <c r="C20" s="30"/>
      <c r="D20" s="28">
        <f>D19+E19</f>
        <v>13622325</v>
      </c>
      <c r="E20" s="30"/>
      <c r="F20" s="28">
        <f>F19+G19</f>
        <v>0</v>
      </c>
      <c r="G20" s="30"/>
      <c r="H20" s="28">
        <f>H19+I19</f>
        <v>7084600.0000000019</v>
      </c>
      <c r="I20" s="30"/>
      <c r="J20" s="28">
        <f>J19+K19</f>
        <v>0</v>
      </c>
      <c r="K20" s="30"/>
      <c r="L20" s="28">
        <f>L19+M19</f>
        <v>92193110.000000015</v>
      </c>
      <c r="M20" s="29"/>
      <c r="N20" s="23">
        <f>B20+D20+F20+H20+J20</f>
        <v>92193110.000000015</v>
      </c>
      <c r="P20" s="5" t="s">
        <v>0</v>
      </c>
      <c r="Q20" s="28">
        <f>Q19+R19</f>
        <v>8854</v>
      </c>
      <c r="R20" s="30"/>
      <c r="S20" s="28">
        <f>S19+T19</f>
        <v>1282</v>
      </c>
      <c r="T20" s="30"/>
      <c r="U20" s="28">
        <f>U19+V19</f>
        <v>199</v>
      </c>
      <c r="V20" s="30"/>
      <c r="W20" s="28">
        <f>W19+X19</f>
        <v>1430</v>
      </c>
      <c r="X20" s="30"/>
      <c r="Y20" s="28">
        <f>Y19+Z19</f>
        <v>0</v>
      </c>
      <c r="Z20" s="30"/>
      <c r="AA20" s="28">
        <f>AA19+AB19</f>
        <v>11765</v>
      </c>
      <c r="AB20" s="30"/>
      <c r="AC20" s="24">
        <f>Q20+S20+U20+W20+Y20</f>
        <v>11765</v>
      </c>
      <c r="AE20" s="5" t="s">
        <v>0</v>
      </c>
      <c r="AF20" s="31">
        <f>IFERROR(B20/Q20,"N.A.")</f>
        <v>8073.8858143212128</v>
      </c>
      <c r="AG20" s="32"/>
      <c r="AH20" s="31">
        <f>IFERROR(D20/S20,"N.A.")</f>
        <v>10625.838533541342</v>
      </c>
      <c r="AI20" s="32"/>
      <c r="AJ20" s="31">
        <f>IFERROR(F20/U20,"N.A.")</f>
        <v>0</v>
      </c>
      <c r="AK20" s="32"/>
      <c r="AL20" s="31">
        <f>IFERROR(H20/W20,"N.A.")</f>
        <v>4954.2657342657358</v>
      </c>
      <c r="AM20" s="32"/>
      <c r="AN20" s="31" t="str">
        <f>IFERROR(J20/Y20,"N.A.")</f>
        <v>N.A.</v>
      </c>
      <c r="AO20" s="32"/>
      <c r="AP20" s="31">
        <f>IFERROR(L20/AA20,"N.A.")</f>
        <v>7836.2184445388875</v>
      </c>
      <c r="AQ20" s="32"/>
      <c r="AR20" s="17">
        <f>IFERROR(N20/AC20, "N.A.")</f>
        <v>7836.2184445388875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2994950</v>
      </c>
      <c r="C27" s="2"/>
      <c r="D27" s="2"/>
      <c r="E27" s="2"/>
      <c r="F27" s="2">
        <v>0</v>
      </c>
      <c r="G27" s="2"/>
      <c r="H27" s="2">
        <v>3980000</v>
      </c>
      <c r="I27" s="2"/>
      <c r="J27" s="2"/>
      <c r="K27" s="2"/>
      <c r="L27" s="1">
        <f t="shared" ref="L27:M30" si="11">B27+D27+F27+H27+J27</f>
        <v>6974950</v>
      </c>
      <c r="M27" s="13">
        <f t="shared" si="11"/>
        <v>0</v>
      </c>
      <c r="N27" s="14">
        <f>L27+M27</f>
        <v>6974950</v>
      </c>
      <c r="P27" s="3" t="s">
        <v>12</v>
      </c>
      <c r="Q27" s="2">
        <v>199</v>
      </c>
      <c r="R27" s="2">
        <v>0</v>
      </c>
      <c r="S27" s="2">
        <v>0</v>
      </c>
      <c r="T27" s="2">
        <v>0</v>
      </c>
      <c r="U27" s="2">
        <v>199</v>
      </c>
      <c r="V27" s="2">
        <v>0</v>
      </c>
      <c r="W27" s="2">
        <v>199</v>
      </c>
      <c r="X27" s="2">
        <v>0</v>
      </c>
      <c r="Y27" s="2">
        <v>0</v>
      </c>
      <c r="Z27" s="2">
        <v>0</v>
      </c>
      <c r="AA27" s="1">
        <f t="shared" ref="AA27:AB30" si="12">Q27+S27+U27+W27+Y27</f>
        <v>597</v>
      </c>
      <c r="AB27" s="13">
        <f t="shared" si="12"/>
        <v>0</v>
      </c>
      <c r="AC27" s="14">
        <f>AA27+AB27</f>
        <v>597</v>
      </c>
      <c r="AE27" s="3" t="s">
        <v>12</v>
      </c>
      <c r="AF27" s="2">
        <f t="shared" ref="AF27:AR30" si="13">IFERROR(B27/Q27, "N.A.")</f>
        <v>15050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0</v>
      </c>
      <c r="AK27" s="2" t="str">
        <f t="shared" si="13"/>
        <v>N.A.</v>
      </c>
      <c r="AL27" s="2">
        <f t="shared" si="13"/>
        <v>20000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11683.333333333334</v>
      </c>
      <c r="AQ27" s="16" t="str">
        <f t="shared" si="13"/>
        <v>N.A.</v>
      </c>
      <c r="AR27" s="14">
        <f t="shared" si="13"/>
        <v>11683.333333333334</v>
      </c>
    </row>
    <row r="28" spans="1:44" ht="15" customHeight="1" thickBot="1" x14ac:dyDescent="0.3">
      <c r="A28" s="3" t="s">
        <v>13</v>
      </c>
      <c r="B28" s="2">
        <v>3104600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3104600</v>
      </c>
      <c r="M28" s="13">
        <f t="shared" si="11"/>
        <v>0</v>
      </c>
      <c r="N28" s="14">
        <f>L28+M28</f>
        <v>3104600</v>
      </c>
      <c r="P28" s="3" t="s">
        <v>13</v>
      </c>
      <c r="Q28" s="2">
        <v>361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361</v>
      </c>
      <c r="AB28" s="13">
        <f t="shared" si="12"/>
        <v>0</v>
      </c>
      <c r="AC28" s="14">
        <f>AA28+AB28</f>
        <v>361</v>
      </c>
      <c r="AE28" s="3" t="s">
        <v>13</v>
      </c>
      <c r="AF28" s="2">
        <f t="shared" si="13"/>
        <v>8600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8600</v>
      </c>
      <c r="AQ28" s="16" t="str">
        <f t="shared" si="13"/>
        <v>N.A.</v>
      </c>
      <c r="AR28" s="14">
        <f t="shared" si="13"/>
        <v>8600</v>
      </c>
    </row>
    <row r="29" spans="1:44" ht="15" customHeight="1" thickBot="1" x14ac:dyDescent="0.3">
      <c r="A29" s="3" t="s">
        <v>14</v>
      </c>
      <c r="B29" s="2">
        <v>15808040.000000002</v>
      </c>
      <c r="C29" s="2">
        <v>25411879.999999996</v>
      </c>
      <c r="D29" s="2">
        <v>4268825</v>
      </c>
      <c r="E29" s="2"/>
      <c r="F29" s="2"/>
      <c r="G29" s="2"/>
      <c r="H29" s="2"/>
      <c r="I29" s="2">
        <v>3104600</v>
      </c>
      <c r="J29" s="2"/>
      <c r="K29" s="2"/>
      <c r="L29" s="1">
        <f t="shared" si="11"/>
        <v>20076865</v>
      </c>
      <c r="M29" s="13">
        <f t="shared" si="11"/>
        <v>28516479.999999996</v>
      </c>
      <c r="N29" s="14">
        <f>L29+M29</f>
        <v>48593345</v>
      </c>
      <c r="P29" s="3" t="s">
        <v>14</v>
      </c>
      <c r="Q29" s="2">
        <v>2047</v>
      </c>
      <c r="R29" s="2">
        <v>2754</v>
      </c>
      <c r="S29" s="2">
        <v>722</v>
      </c>
      <c r="T29" s="2">
        <v>0</v>
      </c>
      <c r="U29" s="2">
        <v>0</v>
      </c>
      <c r="V29" s="2">
        <v>0</v>
      </c>
      <c r="W29" s="2">
        <v>0</v>
      </c>
      <c r="X29" s="2">
        <v>361</v>
      </c>
      <c r="Y29" s="2">
        <v>0</v>
      </c>
      <c r="Z29" s="2">
        <v>0</v>
      </c>
      <c r="AA29" s="1">
        <f t="shared" si="12"/>
        <v>2769</v>
      </c>
      <c r="AB29" s="13">
        <f t="shared" si="12"/>
        <v>3115</v>
      </c>
      <c r="AC29" s="14">
        <f>AA29+AB29</f>
        <v>5884</v>
      </c>
      <c r="AE29" s="3" t="s">
        <v>14</v>
      </c>
      <c r="AF29" s="2">
        <f t="shared" si="13"/>
        <v>7722.5403028822675</v>
      </c>
      <c r="AG29" s="2">
        <f t="shared" si="13"/>
        <v>9227.2621641249079</v>
      </c>
      <c r="AH29" s="2">
        <f t="shared" si="13"/>
        <v>5912.5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8600</v>
      </c>
      <c r="AN29" s="2" t="str">
        <f t="shared" si="13"/>
        <v>N.A.</v>
      </c>
      <c r="AO29" s="2" t="str">
        <f t="shared" si="13"/>
        <v>N.A.</v>
      </c>
      <c r="AP29" s="15">
        <f t="shared" si="13"/>
        <v>7250.5832430480314</v>
      </c>
      <c r="AQ29" s="16">
        <f t="shared" si="13"/>
        <v>9154.5682182985547</v>
      </c>
      <c r="AR29" s="14">
        <f t="shared" si="13"/>
        <v>8258.5562542488096</v>
      </c>
    </row>
    <row r="30" spans="1:44" ht="15" customHeight="1" thickBot="1" x14ac:dyDescent="0.3">
      <c r="A30" s="3" t="s">
        <v>15</v>
      </c>
      <c r="B30" s="2">
        <v>1454690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1454690</v>
      </c>
      <c r="M30" s="13">
        <f t="shared" si="11"/>
        <v>0</v>
      </c>
      <c r="N30" s="14">
        <f>L30+M30</f>
        <v>1454690</v>
      </c>
      <c r="P30" s="3" t="s">
        <v>15</v>
      </c>
      <c r="Q30" s="2">
        <v>199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199</v>
      </c>
      <c r="AB30" s="13">
        <f t="shared" si="12"/>
        <v>0</v>
      </c>
      <c r="AC30" s="22">
        <f>AA30+AB30</f>
        <v>199</v>
      </c>
      <c r="AE30" s="3" t="s">
        <v>15</v>
      </c>
      <c r="AF30" s="2">
        <f t="shared" si="13"/>
        <v>7310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7310</v>
      </c>
      <c r="AQ30" s="16" t="str">
        <f t="shared" si="13"/>
        <v>N.A.</v>
      </c>
      <c r="AR30" s="14">
        <f t="shared" si="13"/>
        <v>7310</v>
      </c>
    </row>
    <row r="31" spans="1:44" ht="15" customHeight="1" thickBot="1" x14ac:dyDescent="0.3">
      <c r="A31" s="4" t="s">
        <v>16</v>
      </c>
      <c r="B31" s="2">
        <v>23362280</v>
      </c>
      <c r="C31" s="2">
        <v>25411879.999999996</v>
      </c>
      <c r="D31" s="2">
        <v>4268825</v>
      </c>
      <c r="E31" s="2"/>
      <c r="F31" s="2">
        <v>0</v>
      </c>
      <c r="G31" s="2"/>
      <c r="H31" s="2">
        <v>3980000</v>
      </c>
      <c r="I31" s="2">
        <v>3104600</v>
      </c>
      <c r="J31" s="2"/>
      <c r="K31" s="2"/>
      <c r="L31" s="1">
        <f t="shared" ref="L31" si="14">B31+D31+F31+H31+J31</f>
        <v>31611105</v>
      </c>
      <c r="M31" s="13">
        <f t="shared" ref="M31" si="15">C31+E31+G31+I31+K31</f>
        <v>28516479.999999996</v>
      </c>
      <c r="N31" s="22">
        <f>L31+M31</f>
        <v>60127585</v>
      </c>
      <c r="P31" s="4" t="s">
        <v>16</v>
      </c>
      <c r="Q31" s="2">
        <v>2806</v>
      </c>
      <c r="R31" s="2">
        <v>2754</v>
      </c>
      <c r="S31" s="2">
        <v>722</v>
      </c>
      <c r="T31" s="2">
        <v>0</v>
      </c>
      <c r="U31" s="2">
        <v>199</v>
      </c>
      <c r="V31" s="2">
        <v>0</v>
      </c>
      <c r="W31" s="2">
        <v>199</v>
      </c>
      <c r="X31" s="2">
        <v>361</v>
      </c>
      <c r="Y31" s="2">
        <v>0</v>
      </c>
      <c r="Z31" s="2">
        <v>0</v>
      </c>
      <c r="AA31" s="1">
        <f t="shared" ref="AA31" si="16">Q31+S31+U31+W31+Y31</f>
        <v>3926</v>
      </c>
      <c r="AB31" s="13">
        <f t="shared" ref="AB31" si="17">R31+T31+V31+X31+Z31</f>
        <v>3115</v>
      </c>
      <c r="AC31" s="14">
        <f>AA31+AB31</f>
        <v>7041</v>
      </c>
      <c r="AE31" s="4" t="s">
        <v>16</v>
      </c>
      <c r="AF31" s="2">
        <f t="shared" ref="AF31:AO31" si="18">IFERROR(B31/Q31, "N.A.")</f>
        <v>8325.8303635067714</v>
      </c>
      <c r="AG31" s="2">
        <f t="shared" si="18"/>
        <v>9227.2621641249079</v>
      </c>
      <c r="AH31" s="2">
        <f t="shared" si="18"/>
        <v>5912.5</v>
      </c>
      <c r="AI31" s="2" t="str">
        <f t="shared" si="18"/>
        <v>N.A.</v>
      </c>
      <c r="AJ31" s="2">
        <f t="shared" si="18"/>
        <v>0</v>
      </c>
      <c r="AK31" s="2" t="str">
        <f t="shared" si="18"/>
        <v>N.A.</v>
      </c>
      <c r="AL31" s="2">
        <f t="shared" si="18"/>
        <v>20000</v>
      </c>
      <c r="AM31" s="2">
        <f t="shared" si="18"/>
        <v>8600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8051.7333163525218</v>
      </c>
      <c r="AQ31" s="16">
        <f t="shared" ref="AQ31" si="20">IFERROR(M31/AB31, "N.A.")</f>
        <v>9154.5682182985547</v>
      </c>
      <c r="AR31" s="14">
        <f t="shared" ref="AR31" si="21">IFERROR(N31/AC31, "N.A.")</f>
        <v>8539.6371254083224</v>
      </c>
    </row>
    <row r="32" spans="1:44" ht="15" customHeight="1" thickBot="1" x14ac:dyDescent="0.3">
      <c r="A32" s="5" t="s">
        <v>0</v>
      </c>
      <c r="B32" s="28">
        <f>B31+C31</f>
        <v>48774160</v>
      </c>
      <c r="C32" s="30"/>
      <c r="D32" s="28">
        <f>D31+E31</f>
        <v>4268825</v>
      </c>
      <c r="E32" s="30"/>
      <c r="F32" s="28">
        <f>F31+G31</f>
        <v>0</v>
      </c>
      <c r="G32" s="30"/>
      <c r="H32" s="28">
        <f>H31+I31</f>
        <v>7084600</v>
      </c>
      <c r="I32" s="30"/>
      <c r="J32" s="28">
        <f>J31+K31</f>
        <v>0</v>
      </c>
      <c r="K32" s="30"/>
      <c r="L32" s="28">
        <f>L31+M31</f>
        <v>60127585</v>
      </c>
      <c r="M32" s="29"/>
      <c r="N32" s="23">
        <f>B32+D32+F32+H32+J32</f>
        <v>60127585</v>
      </c>
      <c r="P32" s="5" t="s">
        <v>0</v>
      </c>
      <c r="Q32" s="28">
        <f>Q31+R31</f>
        <v>5560</v>
      </c>
      <c r="R32" s="30"/>
      <c r="S32" s="28">
        <f>S31+T31</f>
        <v>722</v>
      </c>
      <c r="T32" s="30"/>
      <c r="U32" s="28">
        <f>U31+V31</f>
        <v>199</v>
      </c>
      <c r="V32" s="30"/>
      <c r="W32" s="28">
        <f>W31+X31</f>
        <v>560</v>
      </c>
      <c r="X32" s="30"/>
      <c r="Y32" s="28">
        <f>Y31+Z31</f>
        <v>0</v>
      </c>
      <c r="Z32" s="30"/>
      <c r="AA32" s="28">
        <f>AA31+AB31</f>
        <v>7041</v>
      </c>
      <c r="AB32" s="30"/>
      <c r="AC32" s="24">
        <f>Q32+S32+U32+W32+Y32</f>
        <v>7041</v>
      </c>
      <c r="AE32" s="5" t="s">
        <v>0</v>
      </c>
      <c r="AF32" s="31">
        <f>IFERROR(B32/Q32,"N.A.")</f>
        <v>8772.330935251799</v>
      </c>
      <c r="AG32" s="32"/>
      <c r="AH32" s="31">
        <f>IFERROR(D32/S32,"N.A.")</f>
        <v>5912.5</v>
      </c>
      <c r="AI32" s="32"/>
      <c r="AJ32" s="31">
        <f>IFERROR(F32/U32,"N.A.")</f>
        <v>0</v>
      </c>
      <c r="AK32" s="32"/>
      <c r="AL32" s="31">
        <f>IFERROR(H32/W32,"N.A.")</f>
        <v>12651.071428571429</v>
      </c>
      <c r="AM32" s="32"/>
      <c r="AN32" s="31" t="str">
        <f>IFERROR(J32/Y32,"N.A.")</f>
        <v>N.A.</v>
      </c>
      <c r="AO32" s="32"/>
      <c r="AP32" s="31">
        <f>IFERROR(L32/AA32,"N.A.")</f>
        <v>8539.6371254083224</v>
      </c>
      <c r="AQ32" s="32"/>
      <c r="AR32" s="17">
        <f>IFERROR(N32/AC32, "N.A.")</f>
        <v>8539.6371254083224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1898880</v>
      </c>
      <c r="C39" s="2"/>
      <c r="D39" s="2"/>
      <c r="E39" s="2"/>
      <c r="F39" s="2"/>
      <c r="G39" s="2"/>
      <c r="H39" s="2">
        <v>0</v>
      </c>
      <c r="I39" s="2"/>
      <c r="J39" s="2"/>
      <c r="K39" s="2"/>
      <c r="L39" s="1">
        <f t="shared" ref="L39:M42" si="22">B39+D39+F39+H39+J39</f>
        <v>1898880</v>
      </c>
      <c r="M39" s="13">
        <f t="shared" si="22"/>
        <v>0</v>
      </c>
      <c r="N39" s="14">
        <f>L39+M39</f>
        <v>1898880</v>
      </c>
      <c r="P39" s="3" t="s">
        <v>12</v>
      </c>
      <c r="Q39" s="2">
        <v>368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870</v>
      </c>
      <c r="X39" s="2">
        <v>0</v>
      </c>
      <c r="Y39" s="2">
        <v>0</v>
      </c>
      <c r="Z39" s="2">
        <v>0</v>
      </c>
      <c r="AA39" s="1">
        <f t="shared" ref="AA39:AB42" si="23">Q39+S39+U39+W39+Y39</f>
        <v>1238</v>
      </c>
      <c r="AB39" s="13">
        <f t="shared" si="23"/>
        <v>0</v>
      </c>
      <c r="AC39" s="14">
        <f>AA39+AB39</f>
        <v>1238</v>
      </c>
      <c r="AE39" s="3" t="s">
        <v>12</v>
      </c>
      <c r="AF39" s="2">
        <f t="shared" ref="AF39:AR42" si="24">IFERROR(B39/Q39, "N.A.")</f>
        <v>5160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0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1533.8287560581584</v>
      </c>
      <c r="AQ39" s="16" t="str">
        <f t="shared" si="24"/>
        <v>N.A.</v>
      </c>
      <c r="AR39" s="14">
        <f t="shared" si="24"/>
        <v>1533.8287560581584</v>
      </c>
    </row>
    <row r="40" spans="1:44" ht="15" customHeight="1" thickBot="1" x14ac:dyDescent="0.3">
      <c r="A40" s="3" t="s">
        <v>13</v>
      </c>
      <c r="B40" s="2">
        <v>5010145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5010145</v>
      </c>
      <c r="M40" s="13">
        <f t="shared" si="22"/>
        <v>0</v>
      </c>
      <c r="N40" s="14">
        <f>L40+M40</f>
        <v>5010145</v>
      </c>
      <c r="P40" s="3" t="s">
        <v>13</v>
      </c>
      <c r="Q40" s="2">
        <v>895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895</v>
      </c>
      <c r="AB40" s="13">
        <f t="shared" si="23"/>
        <v>0</v>
      </c>
      <c r="AC40" s="14">
        <f>AA40+AB40</f>
        <v>895</v>
      </c>
      <c r="AE40" s="3" t="s">
        <v>13</v>
      </c>
      <c r="AF40" s="2">
        <f t="shared" si="24"/>
        <v>5597.9273743016756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5597.9273743016756</v>
      </c>
      <c r="AQ40" s="16" t="str">
        <f t="shared" si="24"/>
        <v>N.A.</v>
      </c>
      <c r="AR40" s="14">
        <f t="shared" si="24"/>
        <v>5597.9273743016756</v>
      </c>
    </row>
    <row r="41" spans="1:44" ht="15" customHeight="1" thickBot="1" x14ac:dyDescent="0.3">
      <c r="A41" s="3" t="s">
        <v>14</v>
      </c>
      <c r="B41" s="2">
        <v>2944000</v>
      </c>
      <c r="C41" s="2">
        <v>12859000</v>
      </c>
      <c r="D41" s="2">
        <v>9353500</v>
      </c>
      <c r="E41" s="2"/>
      <c r="F41" s="2"/>
      <c r="G41" s="2"/>
      <c r="H41" s="2"/>
      <c r="I41" s="2"/>
      <c r="J41" s="2"/>
      <c r="K41" s="2"/>
      <c r="L41" s="1">
        <f t="shared" si="22"/>
        <v>12297500</v>
      </c>
      <c r="M41" s="13">
        <f t="shared" si="22"/>
        <v>12859000</v>
      </c>
      <c r="N41" s="14">
        <f>L41+M41</f>
        <v>25156500</v>
      </c>
      <c r="P41" s="3" t="s">
        <v>14</v>
      </c>
      <c r="Q41" s="2">
        <v>736</v>
      </c>
      <c r="R41" s="2">
        <v>1295</v>
      </c>
      <c r="S41" s="2">
        <v>560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1296</v>
      </c>
      <c r="AB41" s="13">
        <f t="shared" si="23"/>
        <v>1295</v>
      </c>
      <c r="AC41" s="14">
        <f>AA41+AB41</f>
        <v>2591</v>
      </c>
      <c r="AE41" s="3" t="s">
        <v>14</v>
      </c>
      <c r="AF41" s="2">
        <f t="shared" si="24"/>
        <v>4000</v>
      </c>
      <c r="AG41" s="2">
        <f t="shared" si="24"/>
        <v>9929.72972972973</v>
      </c>
      <c r="AH41" s="2">
        <f t="shared" si="24"/>
        <v>16702.678571428572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9488.8117283950614</v>
      </c>
      <c r="AQ41" s="16">
        <f t="shared" si="24"/>
        <v>9929.72972972973</v>
      </c>
      <c r="AR41" s="14">
        <f t="shared" si="24"/>
        <v>9709.1856426090308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9853025</v>
      </c>
      <c r="C43" s="2">
        <v>12859000</v>
      </c>
      <c r="D43" s="2">
        <v>9353500</v>
      </c>
      <c r="E43" s="2"/>
      <c r="F43" s="2"/>
      <c r="G43" s="2"/>
      <c r="H43" s="2">
        <v>0</v>
      </c>
      <c r="I43" s="2"/>
      <c r="J43" s="2"/>
      <c r="K43" s="2"/>
      <c r="L43" s="1">
        <f t="shared" ref="L43" si="25">B43+D43+F43+H43+J43</f>
        <v>19206525</v>
      </c>
      <c r="M43" s="13">
        <f t="shared" ref="M43" si="26">C43+E43+G43+I43+K43</f>
        <v>12859000</v>
      </c>
      <c r="N43" s="22">
        <f>L43+M43</f>
        <v>32065525</v>
      </c>
      <c r="P43" s="4" t="s">
        <v>16</v>
      </c>
      <c r="Q43" s="2">
        <v>1999</v>
      </c>
      <c r="R43" s="2">
        <v>1295</v>
      </c>
      <c r="S43" s="2">
        <v>560</v>
      </c>
      <c r="T43" s="2">
        <v>0</v>
      </c>
      <c r="U43" s="2">
        <v>0</v>
      </c>
      <c r="V43" s="2">
        <v>0</v>
      </c>
      <c r="W43" s="2">
        <v>870</v>
      </c>
      <c r="X43" s="2">
        <v>0</v>
      </c>
      <c r="Y43" s="2">
        <v>0</v>
      </c>
      <c r="Z43" s="2">
        <v>0</v>
      </c>
      <c r="AA43" s="1">
        <f t="shared" ref="AA43" si="27">Q43+S43+U43+W43+Y43</f>
        <v>3429</v>
      </c>
      <c r="AB43" s="13">
        <f t="shared" ref="AB43" si="28">R43+T43+V43+X43+Z43</f>
        <v>1295</v>
      </c>
      <c r="AC43" s="22">
        <f>AA43+AB43</f>
        <v>4724</v>
      </c>
      <c r="AE43" s="4" t="s">
        <v>16</v>
      </c>
      <c r="AF43" s="2">
        <f t="shared" ref="AF43:AO43" si="29">IFERROR(B43/Q43, "N.A.")</f>
        <v>4928.9769884942471</v>
      </c>
      <c r="AG43" s="2">
        <f t="shared" si="29"/>
        <v>9929.72972972973</v>
      </c>
      <c r="AH43" s="2">
        <f t="shared" si="29"/>
        <v>16702.678571428572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0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5601.2029746281714</v>
      </c>
      <c r="AQ43" s="16">
        <f t="shared" ref="AQ43" si="31">IFERROR(M43/AB43, "N.A.")</f>
        <v>9929.72972972973</v>
      </c>
      <c r="AR43" s="14">
        <f t="shared" ref="AR43" si="32">IFERROR(N43/AC43, "N.A.")</f>
        <v>6787.7910668924642</v>
      </c>
    </row>
    <row r="44" spans="1:44" ht="15" customHeight="1" thickBot="1" x14ac:dyDescent="0.3">
      <c r="A44" s="5" t="s">
        <v>0</v>
      </c>
      <c r="B44" s="28">
        <f>B43+C43</f>
        <v>22712025</v>
      </c>
      <c r="C44" s="30"/>
      <c r="D44" s="28">
        <f>D43+E43</f>
        <v>9353500</v>
      </c>
      <c r="E44" s="30"/>
      <c r="F44" s="28">
        <f>F43+G43</f>
        <v>0</v>
      </c>
      <c r="G44" s="30"/>
      <c r="H44" s="28">
        <f>H43+I43</f>
        <v>0</v>
      </c>
      <c r="I44" s="30"/>
      <c r="J44" s="28">
        <f>J43+K43</f>
        <v>0</v>
      </c>
      <c r="K44" s="30"/>
      <c r="L44" s="28">
        <f>L43+M43</f>
        <v>32065525</v>
      </c>
      <c r="M44" s="29"/>
      <c r="N44" s="23">
        <f>B44+D44+F44+H44+J44</f>
        <v>32065525</v>
      </c>
      <c r="P44" s="5" t="s">
        <v>0</v>
      </c>
      <c r="Q44" s="28">
        <f>Q43+R43</f>
        <v>3294</v>
      </c>
      <c r="R44" s="30"/>
      <c r="S44" s="28">
        <f>S43+T43</f>
        <v>560</v>
      </c>
      <c r="T44" s="30"/>
      <c r="U44" s="28">
        <f>U43+V43</f>
        <v>0</v>
      </c>
      <c r="V44" s="30"/>
      <c r="W44" s="28">
        <f>W43+X43</f>
        <v>870</v>
      </c>
      <c r="X44" s="30"/>
      <c r="Y44" s="28">
        <f>Y43+Z43</f>
        <v>0</v>
      </c>
      <c r="Z44" s="30"/>
      <c r="AA44" s="28">
        <f>AA43+AB43</f>
        <v>4724</v>
      </c>
      <c r="AB44" s="29"/>
      <c r="AC44" s="23">
        <f>Q44+S44+U44+W44+Y44</f>
        <v>4724</v>
      </c>
      <c r="AE44" s="5" t="s">
        <v>0</v>
      </c>
      <c r="AF44" s="31">
        <f>IFERROR(B44/Q44,"N.A.")</f>
        <v>6894.9681238615667</v>
      </c>
      <c r="AG44" s="32"/>
      <c r="AH44" s="31">
        <f>IFERROR(D44/S44,"N.A.")</f>
        <v>16702.678571428572</v>
      </c>
      <c r="AI44" s="32"/>
      <c r="AJ44" s="31" t="str">
        <f>IFERROR(F44/U44,"N.A.")</f>
        <v>N.A.</v>
      </c>
      <c r="AK44" s="32"/>
      <c r="AL44" s="31">
        <f>IFERROR(H44/W44,"N.A.")</f>
        <v>0</v>
      </c>
      <c r="AM44" s="32"/>
      <c r="AN44" s="31" t="str">
        <f>IFERROR(J44/Y44,"N.A.")</f>
        <v>N.A.</v>
      </c>
      <c r="AO44" s="32"/>
      <c r="AP44" s="31">
        <f>IFERROR(L44/AA44,"N.A.")</f>
        <v>6787.7910668924642</v>
      </c>
      <c r="AQ44" s="32"/>
      <c r="AR44" s="17">
        <f>IFERROR(N44/AC44, "N.A.")</f>
        <v>6787.7910668924642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47647859.999999993</v>
      </c>
      <c r="C15" s="2"/>
      <c r="D15" s="2">
        <v>5956600</v>
      </c>
      <c r="E15" s="2"/>
      <c r="F15" s="2">
        <v>35459160.000000007</v>
      </c>
      <c r="G15" s="2"/>
      <c r="H15" s="2">
        <v>91097666</v>
      </c>
      <c r="I15" s="2"/>
      <c r="J15" s="2">
        <v>0</v>
      </c>
      <c r="K15" s="2"/>
      <c r="L15" s="1">
        <f t="shared" ref="L15:M18" si="0">B15+D15+F15+H15+J15</f>
        <v>180161286</v>
      </c>
      <c r="M15" s="13">
        <f t="shared" si="0"/>
        <v>0</v>
      </c>
      <c r="N15" s="14">
        <f>L15+M15</f>
        <v>180161286</v>
      </c>
      <c r="P15" s="3" t="s">
        <v>12</v>
      </c>
      <c r="Q15" s="2">
        <v>5719</v>
      </c>
      <c r="R15" s="2">
        <v>0</v>
      </c>
      <c r="S15" s="2">
        <v>1832</v>
      </c>
      <c r="T15" s="2">
        <v>0</v>
      </c>
      <c r="U15" s="2">
        <v>3139</v>
      </c>
      <c r="V15" s="2">
        <v>0</v>
      </c>
      <c r="W15" s="2">
        <v>18420</v>
      </c>
      <c r="X15" s="2">
        <v>0</v>
      </c>
      <c r="Y15" s="2">
        <v>1196</v>
      </c>
      <c r="Z15" s="2">
        <v>0</v>
      </c>
      <c r="AA15" s="1">
        <f t="shared" ref="AA15:AB18" si="1">Q15+S15+U15+W15+Y15</f>
        <v>30306</v>
      </c>
      <c r="AB15" s="13">
        <f t="shared" si="1"/>
        <v>0</v>
      </c>
      <c r="AC15" s="14">
        <f>AA15+AB15</f>
        <v>30306</v>
      </c>
      <c r="AE15" s="3" t="s">
        <v>12</v>
      </c>
      <c r="AF15" s="2">
        <f t="shared" ref="AF15:AR18" si="2">IFERROR(B15/Q15, "N.A.")</f>
        <v>8331.5020108410554</v>
      </c>
      <c r="AG15" s="2" t="str">
        <f t="shared" si="2"/>
        <v>N.A.</v>
      </c>
      <c r="AH15" s="2">
        <f t="shared" si="2"/>
        <v>3251.4192139737993</v>
      </c>
      <c r="AI15" s="2" t="str">
        <f t="shared" si="2"/>
        <v>N.A.</v>
      </c>
      <c r="AJ15" s="2">
        <f t="shared" si="2"/>
        <v>11296.323669958589</v>
      </c>
      <c r="AK15" s="2" t="str">
        <f t="shared" si="2"/>
        <v>N.A.</v>
      </c>
      <c r="AL15" s="2">
        <f t="shared" si="2"/>
        <v>4945.5844733984795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5944.7398534943577</v>
      </c>
      <c r="AQ15" s="16" t="str">
        <f t="shared" si="2"/>
        <v>N.A.</v>
      </c>
      <c r="AR15" s="14">
        <f t="shared" si="2"/>
        <v>5944.7398534943577</v>
      </c>
    </row>
    <row r="16" spans="1:44" ht="15" customHeight="1" thickBot="1" x14ac:dyDescent="0.3">
      <c r="A16" s="3" t="s">
        <v>13</v>
      </c>
      <c r="B16" s="2">
        <v>26135805.000000004</v>
      </c>
      <c r="C16" s="2"/>
      <c r="D16" s="2">
        <v>2507580</v>
      </c>
      <c r="E16" s="2"/>
      <c r="F16" s="2"/>
      <c r="G16" s="2"/>
      <c r="H16" s="2"/>
      <c r="I16" s="2"/>
      <c r="J16" s="2"/>
      <c r="K16" s="2"/>
      <c r="L16" s="1">
        <f t="shared" si="0"/>
        <v>28643385.000000004</v>
      </c>
      <c r="M16" s="13">
        <f t="shared" si="0"/>
        <v>0</v>
      </c>
      <c r="N16" s="14">
        <f>L16+M16</f>
        <v>28643385.000000004</v>
      </c>
      <c r="P16" s="3" t="s">
        <v>13</v>
      </c>
      <c r="Q16" s="2">
        <v>7287</v>
      </c>
      <c r="R16" s="2">
        <v>0</v>
      </c>
      <c r="S16" s="2">
        <v>266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7553</v>
      </c>
      <c r="AB16" s="13">
        <f t="shared" si="1"/>
        <v>0</v>
      </c>
      <c r="AC16" s="14">
        <f>AA16+AB16</f>
        <v>7553</v>
      </c>
      <c r="AE16" s="3" t="s">
        <v>13</v>
      </c>
      <c r="AF16" s="2">
        <f t="shared" si="2"/>
        <v>3586.6344174557435</v>
      </c>
      <c r="AG16" s="2" t="str">
        <f t="shared" si="2"/>
        <v>N.A.</v>
      </c>
      <c r="AH16" s="2">
        <f t="shared" si="2"/>
        <v>9426.9924812030076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3792.3189461141274</v>
      </c>
      <c r="AQ16" s="16" t="str">
        <f t="shared" si="2"/>
        <v>N.A.</v>
      </c>
      <c r="AR16" s="14">
        <f t="shared" si="2"/>
        <v>3792.3189461141274</v>
      </c>
    </row>
    <row r="17" spans="1:44" ht="15" customHeight="1" thickBot="1" x14ac:dyDescent="0.3">
      <c r="A17" s="3" t="s">
        <v>14</v>
      </c>
      <c r="B17" s="2">
        <v>174665038</v>
      </c>
      <c r="C17" s="2">
        <v>611873623.99999976</v>
      </c>
      <c r="D17" s="2">
        <v>28694799.999999996</v>
      </c>
      <c r="E17" s="2">
        <v>4937650</v>
      </c>
      <c r="F17" s="2"/>
      <c r="G17" s="2">
        <v>36700500</v>
      </c>
      <c r="H17" s="2"/>
      <c r="I17" s="2">
        <v>42433289.999999993</v>
      </c>
      <c r="J17" s="2">
        <v>0</v>
      </c>
      <c r="K17" s="2"/>
      <c r="L17" s="1">
        <f t="shared" si="0"/>
        <v>203359838</v>
      </c>
      <c r="M17" s="13">
        <f t="shared" si="0"/>
        <v>695945063.99999976</v>
      </c>
      <c r="N17" s="14">
        <f>L17+M17</f>
        <v>899304901.99999976</v>
      </c>
      <c r="P17" s="3" t="s">
        <v>14</v>
      </c>
      <c r="Q17" s="2">
        <v>18503</v>
      </c>
      <c r="R17" s="2">
        <v>65771</v>
      </c>
      <c r="S17" s="2">
        <v>3147</v>
      </c>
      <c r="T17" s="2">
        <v>628</v>
      </c>
      <c r="U17" s="2">
        <v>0</v>
      </c>
      <c r="V17" s="2">
        <v>3515</v>
      </c>
      <c r="W17" s="2">
        <v>0</v>
      </c>
      <c r="X17" s="2">
        <v>6076</v>
      </c>
      <c r="Y17" s="2">
        <v>2576</v>
      </c>
      <c r="Z17" s="2">
        <v>0</v>
      </c>
      <c r="AA17" s="1">
        <f t="shared" si="1"/>
        <v>24226</v>
      </c>
      <c r="AB17" s="13">
        <f t="shared" si="1"/>
        <v>75990</v>
      </c>
      <c r="AC17" s="14">
        <f>AA17+AB17</f>
        <v>100216</v>
      </c>
      <c r="AE17" s="3" t="s">
        <v>14</v>
      </c>
      <c r="AF17" s="2">
        <f t="shared" si="2"/>
        <v>9439.8226233583737</v>
      </c>
      <c r="AG17" s="2">
        <f t="shared" si="2"/>
        <v>9303.0913928631126</v>
      </c>
      <c r="AH17" s="2">
        <f t="shared" si="2"/>
        <v>9118.1442643787723</v>
      </c>
      <c r="AI17" s="2">
        <f t="shared" si="2"/>
        <v>7862.5</v>
      </c>
      <c r="AJ17" s="2" t="str">
        <f t="shared" si="2"/>
        <v>N.A.</v>
      </c>
      <c r="AK17" s="2">
        <f t="shared" si="2"/>
        <v>10441.109530583215</v>
      </c>
      <c r="AL17" s="2" t="str">
        <f t="shared" si="2"/>
        <v>N.A.</v>
      </c>
      <c r="AM17" s="2">
        <f t="shared" si="2"/>
        <v>6983.7541145490441</v>
      </c>
      <c r="AN17" s="2">
        <f t="shared" si="2"/>
        <v>0</v>
      </c>
      <c r="AO17" s="2" t="str">
        <f t="shared" si="2"/>
        <v>N.A.</v>
      </c>
      <c r="AP17" s="15">
        <f t="shared" si="2"/>
        <v>8394.2804424997939</v>
      </c>
      <c r="AQ17" s="16">
        <f t="shared" si="2"/>
        <v>9158.3769443347774</v>
      </c>
      <c r="AR17" s="14">
        <f t="shared" si="2"/>
        <v>8973.6659016524281</v>
      </c>
    </row>
    <row r="18" spans="1:44" ht="15" customHeight="1" thickBot="1" x14ac:dyDescent="0.3">
      <c r="A18" s="3" t="s">
        <v>15</v>
      </c>
      <c r="B18" s="2">
        <v>16948665</v>
      </c>
      <c r="C18" s="2">
        <v>1205892</v>
      </c>
      <c r="D18" s="2">
        <v>3522560</v>
      </c>
      <c r="E18" s="2">
        <v>3935359.9999999995</v>
      </c>
      <c r="F18" s="2"/>
      <c r="G18" s="2">
        <v>6891722.9999999991</v>
      </c>
      <c r="H18" s="2">
        <v>3123214</v>
      </c>
      <c r="I18" s="2"/>
      <c r="J18" s="2">
        <v>0</v>
      </c>
      <c r="K18" s="2"/>
      <c r="L18" s="1">
        <f t="shared" si="0"/>
        <v>23594439</v>
      </c>
      <c r="M18" s="13">
        <f t="shared" si="0"/>
        <v>12032975</v>
      </c>
      <c r="N18" s="14">
        <f>L18+M18</f>
        <v>35627414</v>
      </c>
      <c r="P18" s="3" t="s">
        <v>15</v>
      </c>
      <c r="Q18" s="2">
        <v>2960</v>
      </c>
      <c r="R18" s="2">
        <v>281</v>
      </c>
      <c r="S18" s="2">
        <v>683</v>
      </c>
      <c r="T18" s="2">
        <v>492</v>
      </c>
      <c r="U18" s="2">
        <v>0</v>
      </c>
      <c r="V18" s="2">
        <v>1137</v>
      </c>
      <c r="W18" s="2">
        <v>1634</v>
      </c>
      <c r="X18" s="2">
        <v>0</v>
      </c>
      <c r="Y18" s="2">
        <v>535</v>
      </c>
      <c r="Z18" s="2">
        <v>0</v>
      </c>
      <c r="AA18" s="1">
        <f t="shared" si="1"/>
        <v>5812</v>
      </c>
      <c r="AB18" s="13">
        <f t="shared" si="1"/>
        <v>1910</v>
      </c>
      <c r="AC18" s="22">
        <f>AA18+AB18</f>
        <v>7722</v>
      </c>
      <c r="AE18" s="3" t="s">
        <v>15</v>
      </c>
      <c r="AF18" s="2">
        <f t="shared" si="2"/>
        <v>5725.9003378378375</v>
      </c>
      <c r="AG18" s="2">
        <f t="shared" si="2"/>
        <v>4291.4306049822062</v>
      </c>
      <c r="AH18" s="2">
        <f t="shared" si="2"/>
        <v>5157.481698389458</v>
      </c>
      <c r="AI18" s="2">
        <f t="shared" si="2"/>
        <v>7998.6991869918693</v>
      </c>
      <c r="AJ18" s="2" t="str">
        <f t="shared" si="2"/>
        <v>N.A.</v>
      </c>
      <c r="AK18" s="2">
        <f t="shared" si="2"/>
        <v>6061.3218997361473</v>
      </c>
      <c r="AL18" s="2">
        <f t="shared" si="2"/>
        <v>1911.3916768665852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4059.6075361321405</v>
      </c>
      <c r="AQ18" s="16">
        <f t="shared" si="2"/>
        <v>6299.986910994764</v>
      </c>
      <c r="AR18" s="14">
        <f t="shared" si="2"/>
        <v>4613.754726754727</v>
      </c>
    </row>
    <row r="19" spans="1:44" ht="15" customHeight="1" thickBot="1" x14ac:dyDescent="0.3">
      <c r="A19" s="4" t="s">
        <v>16</v>
      </c>
      <c r="B19" s="2">
        <v>265397368.00000009</v>
      </c>
      <c r="C19" s="2">
        <v>613079515.99999976</v>
      </c>
      <c r="D19" s="2">
        <v>40681540</v>
      </c>
      <c r="E19" s="2">
        <v>8873010</v>
      </c>
      <c r="F19" s="2">
        <v>35459160.000000007</v>
      </c>
      <c r="G19" s="2">
        <v>43592223</v>
      </c>
      <c r="H19" s="2">
        <v>94220880</v>
      </c>
      <c r="I19" s="2">
        <v>42433289.999999993</v>
      </c>
      <c r="J19" s="2">
        <v>0</v>
      </c>
      <c r="K19" s="2"/>
      <c r="L19" s="1">
        <f t="shared" ref="L19" si="3">B19+D19+F19+H19+J19</f>
        <v>435758948.00000012</v>
      </c>
      <c r="M19" s="13">
        <f t="shared" ref="M19" si="4">C19+E19+G19+I19+K19</f>
        <v>707978038.99999976</v>
      </c>
      <c r="N19" s="22">
        <f>L19+M19</f>
        <v>1143736987</v>
      </c>
      <c r="P19" s="4" t="s">
        <v>16</v>
      </c>
      <c r="Q19" s="2">
        <v>34469</v>
      </c>
      <c r="R19" s="2">
        <v>66052</v>
      </c>
      <c r="S19" s="2">
        <v>5928</v>
      </c>
      <c r="T19" s="2">
        <v>1120</v>
      </c>
      <c r="U19" s="2">
        <v>3139</v>
      </c>
      <c r="V19" s="2">
        <v>4652</v>
      </c>
      <c r="W19" s="2">
        <v>20054</v>
      </c>
      <c r="X19" s="2">
        <v>6076</v>
      </c>
      <c r="Y19" s="2">
        <v>4307</v>
      </c>
      <c r="Z19" s="2">
        <v>0</v>
      </c>
      <c r="AA19" s="1">
        <f t="shared" ref="AA19" si="5">Q19+S19+U19+W19+Y19</f>
        <v>67897</v>
      </c>
      <c r="AB19" s="13">
        <f t="shared" ref="AB19" si="6">R19+T19+V19+X19+Z19</f>
        <v>77900</v>
      </c>
      <c r="AC19" s="14">
        <f>AA19+AB19</f>
        <v>145797</v>
      </c>
      <c r="AE19" s="4" t="s">
        <v>16</v>
      </c>
      <c r="AF19" s="2">
        <f t="shared" ref="AF19:AO19" si="7">IFERROR(B19/Q19, "N.A.")</f>
        <v>7699.5958107284832</v>
      </c>
      <c r="AG19" s="2">
        <f t="shared" si="7"/>
        <v>9281.7706655362399</v>
      </c>
      <c r="AH19" s="2">
        <f t="shared" si="7"/>
        <v>6862.6079622132256</v>
      </c>
      <c r="AI19" s="2">
        <f t="shared" si="7"/>
        <v>7922.3303571428569</v>
      </c>
      <c r="AJ19" s="2">
        <f t="shared" si="7"/>
        <v>11296.323669958589</v>
      </c>
      <c r="AK19" s="2">
        <f t="shared" si="7"/>
        <v>9370.6412295786758</v>
      </c>
      <c r="AL19" s="2">
        <f t="shared" si="7"/>
        <v>4698.3584322329707</v>
      </c>
      <c r="AM19" s="2">
        <f t="shared" si="7"/>
        <v>6983.7541145490441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6417.9411166914606</v>
      </c>
      <c r="AQ19" s="16">
        <f t="shared" ref="AQ19" si="9">IFERROR(M19/AB19, "N.A.")</f>
        <v>9088.2931835686741</v>
      </c>
      <c r="AR19" s="14">
        <f t="shared" ref="AR19" si="10">IFERROR(N19/AC19, "N.A.")</f>
        <v>7844.7223674012494</v>
      </c>
    </row>
    <row r="20" spans="1:44" ht="15" customHeight="1" thickBot="1" x14ac:dyDescent="0.3">
      <c r="A20" s="5" t="s">
        <v>0</v>
      </c>
      <c r="B20" s="28">
        <f>B19+C19</f>
        <v>878476883.99999988</v>
      </c>
      <c r="C20" s="30"/>
      <c r="D20" s="28">
        <f>D19+E19</f>
        <v>49554550</v>
      </c>
      <c r="E20" s="30"/>
      <c r="F20" s="28">
        <f>F19+G19</f>
        <v>79051383</v>
      </c>
      <c r="G20" s="30"/>
      <c r="H20" s="28">
        <f>H19+I19</f>
        <v>136654170</v>
      </c>
      <c r="I20" s="30"/>
      <c r="J20" s="28">
        <f>J19+K19</f>
        <v>0</v>
      </c>
      <c r="K20" s="30"/>
      <c r="L20" s="28">
        <f>L19+M19</f>
        <v>1143736987</v>
      </c>
      <c r="M20" s="29"/>
      <c r="N20" s="23">
        <f>B20+D20+F20+H20+J20</f>
        <v>1143736987</v>
      </c>
      <c r="P20" s="5" t="s">
        <v>0</v>
      </c>
      <c r="Q20" s="28">
        <f>Q19+R19</f>
        <v>100521</v>
      </c>
      <c r="R20" s="30"/>
      <c r="S20" s="28">
        <f>S19+T19</f>
        <v>7048</v>
      </c>
      <c r="T20" s="30"/>
      <c r="U20" s="28">
        <f>U19+V19</f>
        <v>7791</v>
      </c>
      <c r="V20" s="30"/>
      <c r="W20" s="28">
        <f>W19+X19</f>
        <v>26130</v>
      </c>
      <c r="X20" s="30"/>
      <c r="Y20" s="28">
        <f>Y19+Z19</f>
        <v>4307</v>
      </c>
      <c r="Z20" s="30"/>
      <c r="AA20" s="28">
        <f>AA19+AB19</f>
        <v>145797</v>
      </c>
      <c r="AB20" s="30"/>
      <c r="AC20" s="24">
        <f>Q20+S20+U20+W20+Y20</f>
        <v>145797</v>
      </c>
      <c r="AE20" s="5" t="s">
        <v>0</v>
      </c>
      <c r="AF20" s="31">
        <f>IFERROR(B20/Q20,"N.A.")</f>
        <v>8739.2374130778626</v>
      </c>
      <c r="AG20" s="32"/>
      <c r="AH20" s="31">
        <f>IFERROR(D20/S20,"N.A.")</f>
        <v>7031.0087968217931</v>
      </c>
      <c r="AI20" s="32"/>
      <c r="AJ20" s="31">
        <f>IFERROR(F20/U20,"N.A.")</f>
        <v>10146.500192529842</v>
      </c>
      <c r="AK20" s="32"/>
      <c r="AL20" s="31">
        <f>IFERROR(H20/W20,"N.A.")</f>
        <v>5229.7807118254877</v>
      </c>
      <c r="AM20" s="32"/>
      <c r="AN20" s="31">
        <f>IFERROR(J20/Y20,"N.A.")</f>
        <v>0</v>
      </c>
      <c r="AO20" s="32"/>
      <c r="AP20" s="31">
        <f>IFERROR(L20/AA20,"N.A.")</f>
        <v>7844.7223674012494</v>
      </c>
      <c r="AQ20" s="32"/>
      <c r="AR20" s="17">
        <f>IFERROR(N20/AC20, "N.A.")</f>
        <v>7844.7223674012494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44094459.999999993</v>
      </c>
      <c r="C27" s="2"/>
      <c r="D27" s="2">
        <v>5956600</v>
      </c>
      <c r="E27" s="2"/>
      <c r="F27" s="2">
        <v>24286249.999999996</v>
      </c>
      <c r="G27" s="2"/>
      <c r="H27" s="2">
        <v>62580909.999999985</v>
      </c>
      <c r="I27" s="2"/>
      <c r="J27" s="2">
        <v>0</v>
      </c>
      <c r="K27" s="2"/>
      <c r="L27" s="1">
        <f t="shared" ref="L27:M30" si="11">B27+D27+F27+H27+J27</f>
        <v>136918219.99999997</v>
      </c>
      <c r="M27" s="13">
        <f t="shared" si="11"/>
        <v>0</v>
      </c>
      <c r="N27" s="14">
        <f>L27+M27</f>
        <v>136918219.99999997</v>
      </c>
      <c r="P27" s="3" t="s">
        <v>12</v>
      </c>
      <c r="Q27" s="2">
        <v>4818</v>
      </c>
      <c r="R27" s="2">
        <v>0</v>
      </c>
      <c r="S27" s="2">
        <v>1832</v>
      </c>
      <c r="T27" s="2">
        <v>0</v>
      </c>
      <c r="U27" s="2">
        <v>2197</v>
      </c>
      <c r="V27" s="2">
        <v>0</v>
      </c>
      <c r="W27" s="2">
        <v>9661</v>
      </c>
      <c r="X27" s="2">
        <v>0</v>
      </c>
      <c r="Y27" s="2">
        <v>525</v>
      </c>
      <c r="Z27" s="2">
        <v>0</v>
      </c>
      <c r="AA27" s="1">
        <f t="shared" ref="AA27:AB30" si="12">Q27+S27+U27+W27+Y27</f>
        <v>19033</v>
      </c>
      <c r="AB27" s="13">
        <f t="shared" si="12"/>
        <v>0</v>
      </c>
      <c r="AC27" s="14">
        <f>AA27+AB27</f>
        <v>19033</v>
      </c>
      <c r="AE27" s="3" t="s">
        <v>12</v>
      </c>
      <c r="AF27" s="2">
        <f t="shared" ref="AF27:AR30" si="13">IFERROR(B27/Q27, "N.A.")</f>
        <v>9152.0257368202565</v>
      </c>
      <c r="AG27" s="2" t="str">
        <f t="shared" si="13"/>
        <v>N.A.</v>
      </c>
      <c r="AH27" s="2">
        <f t="shared" si="13"/>
        <v>3251.4192139737993</v>
      </c>
      <c r="AI27" s="2" t="str">
        <f t="shared" si="13"/>
        <v>N.A.</v>
      </c>
      <c r="AJ27" s="2">
        <f t="shared" si="13"/>
        <v>11054.27856167501</v>
      </c>
      <c r="AK27" s="2" t="str">
        <f t="shared" si="13"/>
        <v>N.A.</v>
      </c>
      <c r="AL27" s="2">
        <f t="shared" si="13"/>
        <v>6477.6845047096558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7193.7277360374073</v>
      </c>
      <c r="AQ27" s="16" t="str">
        <f t="shared" si="13"/>
        <v>N.A.</v>
      </c>
      <c r="AR27" s="14">
        <f t="shared" si="13"/>
        <v>7193.7277360374073</v>
      </c>
    </row>
    <row r="28" spans="1:44" ht="15" customHeight="1" thickBot="1" x14ac:dyDescent="0.3">
      <c r="A28" s="3" t="s">
        <v>13</v>
      </c>
      <c r="B28" s="2">
        <v>3849919.9999999995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3849919.9999999995</v>
      </c>
      <c r="M28" s="13">
        <f t="shared" si="11"/>
        <v>0</v>
      </c>
      <c r="N28" s="14">
        <f>L28+M28</f>
        <v>3849919.9999999995</v>
      </c>
      <c r="P28" s="3" t="s">
        <v>13</v>
      </c>
      <c r="Q28" s="2">
        <v>735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735</v>
      </c>
      <c r="AB28" s="13">
        <f t="shared" si="12"/>
        <v>0</v>
      </c>
      <c r="AC28" s="14">
        <f>AA28+AB28</f>
        <v>735</v>
      </c>
      <c r="AE28" s="3" t="s">
        <v>13</v>
      </c>
      <c r="AF28" s="2">
        <f t="shared" si="13"/>
        <v>5237.9863945578227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5237.9863945578227</v>
      </c>
      <c r="AQ28" s="16" t="str">
        <f t="shared" si="13"/>
        <v>N.A.</v>
      </c>
      <c r="AR28" s="14">
        <f t="shared" si="13"/>
        <v>5237.9863945578227</v>
      </c>
    </row>
    <row r="29" spans="1:44" ht="15" customHeight="1" thickBot="1" x14ac:dyDescent="0.3">
      <c r="A29" s="3" t="s">
        <v>14</v>
      </c>
      <c r="B29" s="2">
        <v>115972257.99999997</v>
      </c>
      <c r="C29" s="2">
        <v>326302639.99999994</v>
      </c>
      <c r="D29" s="2">
        <v>11610440</v>
      </c>
      <c r="E29" s="2">
        <v>1012649.9999999999</v>
      </c>
      <c r="F29" s="2"/>
      <c r="G29" s="2">
        <v>31488900.000000007</v>
      </c>
      <c r="H29" s="2"/>
      <c r="I29" s="2">
        <v>25496790</v>
      </c>
      <c r="J29" s="2">
        <v>0</v>
      </c>
      <c r="K29" s="2"/>
      <c r="L29" s="1">
        <f t="shared" si="11"/>
        <v>127582697.99999997</v>
      </c>
      <c r="M29" s="13">
        <f t="shared" si="11"/>
        <v>384300979.99999994</v>
      </c>
      <c r="N29" s="14">
        <f>L29+M29</f>
        <v>511883677.99999988</v>
      </c>
      <c r="P29" s="3" t="s">
        <v>14</v>
      </c>
      <c r="Q29" s="2">
        <v>10341</v>
      </c>
      <c r="R29" s="2">
        <v>32408</v>
      </c>
      <c r="S29" s="2">
        <v>1836</v>
      </c>
      <c r="T29" s="2">
        <v>314</v>
      </c>
      <c r="U29" s="2">
        <v>0</v>
      </c>
      <c r="V29" s="2">
        <v>1920</v>
      </c>
      <c r="W29" s="2">
        <v>0</v>
      </c>
      <c r="X29" s="2">
        <v>4677</v>
      </c>
      <c r="Y29" s="2">
        <v>1236</v>
      </c>
      <c r="Z29" s="2">
        <v>0</v>
      </c>
      <c r="AA29" s="1">
        <f t="shared" si="12"/>
        <v>13413</v>
      </c>
      <c r="AB29" s="13">
        <f t="shared" si="12"/>
        <v>39319</v>
      </c>
      <c r="AC29" s="14">
        <f>AA29+AB29</f>
        <v>52732</v>
      </c>
      <c r="AE29" s="3" t="s">
        <v>14</v>
      </c>
      <c r="AF29" s="2">
        <f t="shared" si="13"/>
        <v>11214.801083067399</v>
      </c>
      <c r="AG29" s="2">
        <f t="shared" si="13"/>
        <v>10068.58306590965</v>
      </c>
      <c r="AH29" s="2">
        <f t="shared" si="13"/>
        <v>6323.7690631808282</v>
      </c>
      <c r="AI29" s="2">
        <f t="shared" si="13"/>
        <v>3224.9999999999995</v>
      </c>
      <c r="AJ29" s="2" t="str">
        <f t="shared" si="13"/>
        <v>N.A.</v>
      </c>
      <c r="AK29" s="2">
        <f t="shared" si="13"/>
        <v>16400.468750000004</v>
      </c>
      <c r="AL29" s="2" t="str">
        <f t="shared" si="13"/>
        <v>N.A.</v>
      </c>
      <c r="AM29" s="2">
        <f t="shared" si="13"/>
        <v>5451.5266196279663</v>
      </c>
      <c r="AN29" s="2">
        <f t="shared" si="13"/>
        <v>0</v>
      </c>
      <c r="AO29" s="2" t="str">
        <f t="shared" si="13"/>
        <v>N.A.</v>
      </c>
      <c r="AP29" s="15">
        <f t="shared" si="13"/>
        <v>9511.8689331245787</v>
      </c>
      <c r="AQ29" s="16">
        <f t="shared" si="13"/>
        <v>9773.9255830514503</v>
      </c>
      <c r="AR29" s="14">
        <f t="shared" si="13"/>
        <v>9707.2684138663408</v>
      </c>
    </row>
    <row r="30" spans="1:44" ht="15" customHeight="1" thickBot="1" x14ac:dyDescent="0.3">
      <c r="A30" s="3" t="s">
        <v>15</v>
      </c>
      <c r="B30" s="2">
        <v>14695465</v>
      </c>
      <c r="C30" s="2">
        <v>1205892</v>
      </c>
      <c r="D30" s="2">
        <v>3522560</v>
      </c>
      <c r="E30" s="2">
        <v>3935359.9999999995</v>
      </c>
      <c r="F30" s="2"/>
      <c r="G30" s="2">
        <v>5566723</v>
      </c>
      <c r="H30" s="2">
        <v>3123214</v>
      </c>
      <c r="I30" s="2"/>
      <c r="J30" s="2">
        <v>0</v>
      </c>
      <c r="K30" s="2"/>
      <c r="L30" s="1">
        <f t="shared" si="11"/>
        <v>21341239</v>
      </c>
      <c r="M30" s="13">
        <f t="shared" si="11"/>
        <v>10707975</v>
      </c>
      <c r="N30" s="14">
        <f>L30+M30</f>
        <v>32049214</v>
      </c>
      <c r="P30" s="3" t="s">
        <v>15</v>
      </c>
      <c r="Q30" s="2">
        <v>2414</v>
      </c>
      <c r="R30" s="2">
        <v>281</v>
      </c>
      <c r="S30" s="2">
        <v>683</v>
      </c>
      <c r="T30" s="2">
        <v>492</v>
      </c>
      <c r="U30" s="2">
        <v>0</v>
      </c>
      <c r="V30" s="2">
        <v>1031</v>
      </c>
      <c r="W30" s="2">
        <v>1634</v>
      </c>
      <c r="X30" s="2">
        <v>0</v>
      </c>
      <c r="Y30" s="2">
        <v>331</v>
      </c>
      <c r="Z30" s="2">
        <v>0</v>
      </c>
      <c r="AA30" s="1">
        <f t="shared" si="12"/>
        <v>5062</v>
      </c>
      <c r="AB30" s="13">
        <f t="shared" si="12"/>
        <v>1804</v>
      </c>
      <c r="AC30" s="22">
        <f>AA30+AB30</f>
        <v>6866</v>
      </c>
      <c r="AE30" s="3" t="s">
        <v>15</v>
      </c>
      <c r="AF30" s="2">
        <f t="shared" si="13"/>
        <v>6087.5994200497098</v>
      </c>
      <c r="AG30" s="2">
        <f t="shared" si="13"/>
        <v>4291.4306049822062</v>
      </c>
      <c r="AH30" s="2">
        <f t="shared" si="13"/>
        <v>5157.481698389458</v>
      </c>
      <c r="AI30" s="2">
        <f t="shared" si="13"/>
        <v>7998.6991869918693</v>
      </c>
      <c r="AJ30" s="2" t="str">
        <f t="shared" si="13"/>
        <v>N.A.</v>
      </c>
      <c r="AK30" s="2">
        <f t="shared" si="13"/>
        <v>5399.3433559650821</v>
      </c>
      <c r="AL30" s="2">
        <f t="shared" si="13"/>
        <v>1911.3916768665852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4215.969774792572</v>
      </c>
      <c r="AQ30" s="16">
        <f t="shared" si="13"/>
        <v>5935.6845898004431</v>
      </c>
      <c r="AR30" s="14">
        <f t="shared" si="13"/>
        <v>4667.8144480046603</v>
      </c>
    </row>
    <row r="31" spans="1:44" ht="15" customHeight="1" thickBot="1" x14ac:dyDescent="0.3">
      <c r="A31" s="4" t="s">
        <v>16</v>
      </c>
      <c r="B31" s="2">
        <v>178612103.00000003</v>
      </c>
      <c r="C31" s="2">
        <v>327508532.00000012</v>
      </c>
      <c r="D31" s="2">
        <v>21089599.999999996</v>
      </c>
      <c r="E31" s="2">
        <v>4948010</v>
      </c>
      <c r="F31" s="2">
        <v>24286249.999999996</v>
      </c>
      <c r="G31" s="2">
        <v>37055622.999999993</v>
      </c>
      <c r="H31" s="2">
        <v>65704124.000000015</v>
      </c>
      <c r="I31" s="2">
        <v>25496790</v>
      </c>
      <c r="J31" s="2">
        <v>0</v>
      </c>
      <c r="K31" s="2"/>
      <c r="L31" s="1">
        <f t="shared" ref="L31" si="14">B31+D31+F31+H31+J31</f>
        <v>289692077.00000006</v>
      </c>
      <c r="M31" s="13">
        <f t="shared" ref="M31" si="15">C31+E31+G31+I31+K31</f>
        <v>395008955.00000012</v>
      </c>
      <c r="N31" s="22">
        <f>L31+M31</f>
        <v>684701032.00000024</v>
      </c>
      <c r="P31" s="4" t="s">
        <v>16</v>
      </c>
      <c r="Q31" s="2">
        <v>18308</v>
      </c>
      <c r="R31" s="2">
        <v>32689</v>
      </c>
      <c r="S31" s="2">
        <v>4351</v>
      </c>
      <c r="T31" s="2">
        <v>806</v>
      </c>
      <c r="U31" s="2">
        <v>2197</v>
      </c>
      <c r="V31" s="2">
        <v>2951</v>
      </c>
      <c r="W31" s="2">
        <v>11295</v>
      </c>
      <c r="X31" s="2">
        <v>4677</v>
      </c>
      <c r="Y31" s="2">
        <v>2092</v>
      </c>
      <c r="Z31" s="2">
        <v>0</v>
      </c>
      <c r="AA31" s="1">
        <f t="shared" ref="AA31" si="16">Q31+S31+U31+W31+Y31</f>
        <v>38243</v>
      </c>
      <c r="AB31" s="13">
        <f t="shared" ref="AB31" si="17">R31+T31+V31+X31+Z31</f>
        <v>41123</v>
      </c>
      <c r="AC31" s="14">
        <f>AA31+AB31</f>
        <v>79366</v>
      </c>
      <c r="AE31" s="4" t="s">
        <v>16</v>
      </c>
      <c r="AF31" s="2">
        <f t="shared" ref="AF31:AO31" si="18">IFERROR(B31/Q31, "N.A.")</f>
        <v>9755.9593074065997</v>
      </c>
      <c r="AG31" s="2">
        <f t="shared" si="18"/>
        <v>10018.921716785466</v>
      </c>
      <c r="AH31" s="2">
        <f t="shared" si="18"/>
        <v>4847.0696391634101</v>
      </c>
      <c r="AI31" s="2">
        <f t="shared" si="18"/>
        <v>6138.9702233250619</v>
      </c>
      <c r="AJ31" s="2">
        <f t="shared" si="18"/>
        <v>11054.27856167501</v>
      </c>
      <c r="AK31" s="2">
        <f t="shared" si="18"/>
        <v>12556.971535072855</v>
      </c>
      <c r="AL31" s="2">
        <f t="shared" si="18"/>
        <v>5817.0981850376284</v>
      </c>
      <c r="AM31" s="2">
        <f t="shared" si="18"/>
        <v>5451.5266196279663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7575.0353528750375</v>
      </c>
      <c r="AQ31" s="16">
        <f t="shared" ref="AQ31" si="20">IFERROR(M31/AB31, "N.A.")</f>
        <v>9605.5481117622767</v>
      </c>
      <c r="AR31" s="14">
        <f t="shared" ref="AR31" si="21">IFERROR(N31/AC31, "N.A.")</f>
        <v>8627.1329284580333</v>
      </c>
    </row>
    <row r="32" spans="1:44" ht="15" customHeight="1" thickBot="1" x14ac:dyDescent="0.3">
      <c r="A32" s="5" t="s">
        <v>0</v>
      </c>
      <c r="B32" s="28">
        <f>B31+C31</f>
        <v>506120635.00000012</v>
      </c>
      <c r="C32" s="30"/>
      <c r="D32" s="28">
        <f>D31+E31</f>
        <v>26037609.999999996</v>
      </c>
      <c r="E32" s="30"/>
      <c r="F32" s="28">
        <f>F31+G31</f>
        <v>61341872.999999985</v>
      </c>
      <c r="G32" s="30"/>
      <c r="H32" s="28">
        <f>H31+I31</f>
        <v>91200914.000000015</v>
      </c>
      <c r="I32" s="30"/>
      <c r="J32" s="28">
        <f>J31+K31</f>
        <v>0</v>
      </c>
      <c r="K32" s="30"/>
      <c r="L32" s="28">
        <f>L31+M31</f>
        <v>684701032.00000024</v>
      </c>
      <c r="M32" s="29"/>
      <c r="N32" s="23">
        <f>B32+D32+F32+H32+J32</f>
        <v>684701032.00000012</v>
      </c>
      <c r="P32" s="5" t="s">
        <v>0</v>
      </c>
      <c r="Q32" s="28">
        <f>Q31+R31</f>
        <v>50997</v>
      </c>
      <c r="R32" s="30"/>
      <c r="S32" s="28">
        <f>S31+T31</f>
        <v>5157</v>
      </c>
      <c r="T32" s="30"/>
      <c r="U32" s="28">
        <f>U31+V31</f>
        <v>5148</v>
      </c>
      <c r="V32" s="30"/>
      <c r="W32" s="28">
        <f>W31+X31</f>
        <v>15972</v>
      </c>
      <c r="X32" s="30"/>
      <c r="Y32" s="28">
        <f>Y31+Z31</f>
        <v>2092</v>
      </c>
      <c r="Z32" s="30"/>
      <c r="AA32" s="28">
        <f>AA31+AB31</f>
        <v>79366</v>
      </c>
      <c r="AB32" s="30"/>
      <c r="AC32" s="24">
        <f>Q32+S32+U32+W32+Y32</f>
        <v>79366</v>
      </c>
      <c r="AE32" s="5" t="s">
        <v>0</v>
      </c>
      <c r="AF32" s="31">
        <f>IFERROR(B32/Q32,"N.A.")</f>
        <v>9924.5178147734205</v>
      </c>
      <c r="AG32" s="32"/>
      <c r="AH32" s="31">
        <f>IFERROR(D32/S32,"N.A.")</f>
        <v>5048.9839053713395</v>
      </c>
      <c r="AI32" s="32"/>
      <c r="AJ32" s="31">
        <f>IFERROR(F32/U32,"N.A.")</f>
        <v>11915.670745920743</v>
      </c>
      <c r="AK32" s="32"/>
      <c r="AL32" s="31">
        <f>IFERROR(H32/W32,"N.A.")</f>
        <v>5710.0497119959937</v>
      </c>
      <c r="AM32" s="32"/>
      <c r="AN32" s="31">
        <f>IFERROR(J32/Y32,"N.A.")</f>
        <v>0</v>
      </c>
      <c r="AO32" s="32"/>
      <c r="AP32" s="31">
        <f>IFERROR(L32/AA32,"N.A.")</f>
        <v>8627.1329284580333</v>
      </c>
      <c r="AQ32" s="32"/>
      <c r="AR32" s="17">
        <f>IFERROR(N32/AC32, "N.A.")</f>
        <v>8627.1329284580315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3553400.0000000005</v>
      </c>
      <c r="C39" s="2"/>
      <c r="D39" s="2"/>
      <c r="E39" s="2"/>
      <c r="F39" s="2">
        <v>11172910</v>
      </c>
      <c r="G39" s="2"/>
      <c r="H39" s="2">
        <v>28516756.000000004</v>
      </c>
      <c r="I39" s="2"/>
      <c r="J39" s="2">
        <v>0</v>
      </c>
      <c r="K39" s="2"/>
      <c r="L39" s="1">
        <f t="shared" ref="L39:M42" si="22">B39+D39+F39+H39+J39</f>
        <v>43243066</v>
      </c>
      <c r="M39" s="13">
        <f t="shared" si="22"/>
        <v>0</v>
      </c>
      <c r="N39" s="14">
        <f>L39+M39</f>
        <v>43243066</v>
      </c>
      <c r="P39" s="3" t="s">
        <v>12</v>
      </c>
      <c r="Q39" s="2">
        <v>901</v>
      </c>
      <c r="R39" s="2">
        <v>0</v>
      </c>
      <c r="S39" s="2">
        <v>0</v>
      </c>
      <c r="T39" s="2">
        <v>0</v>
      </c>
      <c r="U39" s="2">
        <v>942</v>
      </c>
      <c r="V39" s="2">
        <v>0</v>
      </c>
      <c r="W39" s="2">
        <v>8759</v>
      </c>
      <c r="X39" s="2">
        <v>0</v>
      </c>
      <c r="Y39" s="2">
        <v>671</v>
      </c>
      <c r="Z39" s="2">
        <v>0</v>
      </c>
      <c r="AA39" s="1">
        <f t="shared" ref="AA39:AB42" si="23">Q39+S39+U39+W39+Y39</f>
        <v>11273</v>
      </c>
      <c r="AB39" s="13">
        <f t="shared" si="23"/>
        <v>0</v>
      </c>
      <c r="AC39" s="14">
        <f>AA39+AB39</f>
        <v>11273</v>
      </c>
      <c r="AE39" s="3" t="s">
        <v>12</v>
      </c>
      <c r="AF39" s="2">
        <f t="shared" ref="AF39:AR42" si="24">IFERROR(B39/Q39, "N.A.")</f>
        <v>3943.8401775804668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11860.838641188961</v>
      </c>
      <c r="AK39" s="2" t="str">
        <f t="shared" si="24"/>
        <v>N.A.</v>
      </c>
      <c r="AL39" s="2">
        <f t="shared" si="24"/>
        <v>3255.7090992122394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3835.9856293799344</v>
      </c>
      <c r="AQ39" s="16" t="str">
        <f t="shared" si="24"/>
        <v>N.A.</v>
      </c>
      <c r="AR39" s="14">
        <f t="shared" si="24"/>
        <v>3835.9856293799344</v>
      </c>
    </row>
    <row r="40" spans="1:44" ht="15" customHeight="1" thickBot="1" x14ac:dyDescent="0.3">
      <c r="A40" s="3" t="s">
        <v>13</v>
      </c>
      <c r="B40" s="2">
        <v>22285885</v>
      </c>
      <c r="C40" s="2"/>
      <c r="D40" s="2">
        <v>2507580</v>
      </c>
      <c r="E40" s="2"/>
      <c r="F40" s="2"/>
      <c r="G40" s="2"/>
      <c r="H40" s="2"/>
      <c r="I40" s="2"/>
      <c r="J40" s="2"/>
      <c r="K40" s="2"/>
      <c r="L40" s="1">
        <f t="shared" si="22"/>
        <v>24793465</v>
      </c>
      <c r="M40" s="13">
        <f t="shared" si="22"/>
        <v>0</v>
      </c>
      <c r="N40" s="14">
        <f>L40+M40</f>
        <v>24793465</v>
      </c>
      <c r="P40" s="3" t="s">
        <v>13</v>
      </c>
      <c r="Q40" s="2">
        <v>6552</v>
      </c>
      <c r="R40" s="2">
        <v>0</v>
      </c>
      <c r="S40" s="2">
        <v>266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6818</v>
      </c>
      <c r="AB40" s="13">
        <f t="shared" si="23"/>
        <v>0</v>
      </c>
      <c r="AC40" s="14">
        <f>AA40+AB40</f>
        <v>6818</v>
      </c>
      <c r="AE40" s="3" t="s">
        <v>13</v>
      </c>
      <c r="AF40" s="2">
        <f t="shared" si="24"/>
        <v>3401.3865995115993</v>
      </c>
      <c r="AG40" s="2" t="str">
        <f t="shared" si="24"/>
        <v>N.A.</v>
      </c>
      <c r="AH40" s="2">
        <f t="shared" si="24"/>
        <v>9426.9924812030076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3636.4718392490468</v>
      </c>
      <c r="AQ40" s="16" t="str">
        <f t="shared" si="24"/>
        <v>N.A.</v>
      </c>
      <c r="AR40" s="14">
        <f t="shared" si="24"/>
        <v>3636.4718392490468</v>
      </c>
    </row>
    <row r="41" spans="1:44" ht="15" customHeight="1" thickBot="1" x14ac:dyDescent="0.3">
      <c r="A41" s="3" t="s">
        <v>14</v>
      </c>
      <c r="B41" s="2">
        <v>58692780.000000007</v>
      </c>
      <c r="C41" s="2">
        <v>285570984.00000012</v>
      </c>
      <c r="D41" s="2">
        <v>17084360.000000004</v>
      </c>
      <c r="E41" s="2">
        <v>3925000</v>
      </c>
      <c r="F41" s="2"/>
      <c r="G41" s="2">
        <v>5211600</v>
      </c>
      <c r="H41" s="2"/>
      <c r="I41" s="2">
        <v>16936500</v>
      </c>
      <c r="J41" s="2">
        <v>0</v>
      </c>
      <c r="K41" s="2"/>
      <c r="L41" s="1">
        <f t="shared" si="22"/>
        <v>75777140.000000015</v>
      </c>
      <c r="M41" s="13">
        <f t="shared" si="22"/>
        <v>311644084.00000012</v>
      </c>
      <c r="N41" s="14">
        <f>L41+M41</f>
        <v>387421224.00000012</v>
      </c>
      <c r="P41" s="3" t="s">
        <v>14</v>
      </c>
      <c r="Q41" s="2">
        <v>8162</v>
      </c>
      <c r="R41" s="2">
        <v>33363</v>
      </c>
      <c r="S41" s="2">
        <v>1311</v>
      </c>
      <c r="T41" s="2">
        <v>314</v>
      </c>
      <c r="U41" s="2">
        <v>0</v>
      </c>
      <c r="V41" s="2">
        <v>1595</v>
      </c>
      <c r="W41" s="2">
        <v>0</v>
      </c>
      <c r="X41" s="2">
        <v>1399</v>
      </c>
      <c r="Y41" s="2">
        <v>1340</v>
      </c>
      <c r="Z41" s="2">
        <v>0</v>
      </c>
      <c r="AA41" s="1">
        <f t="shared" si="23"/>
        <v>10813</v>
      </c>
      <c r="AB41" s="13">
        <f t="shared" si="23"/>
        <v>36671</v>
      </c>
      <c r="AC41" s="14">
        <f>AA41+AB41</f>
        <v>47484</v>
      </c>
      <c r="AE41" s="3" t="s">
        <v>14</v>
      </c>
      <c r="AF41" s="2">
        <f t="shared" si="24"/>
        <v>7190.9801519235489</v>
      </c>
      <c r="AG41" s="2">
        <f t="shared" si="24"/>
        <v>8559.5115547163059</v>
      </c>
      <c r="AH41" s="2">
        <f t="shared" si="24"/>
        <v>13031.548436308165</v>
      </c>
      <c r="AI41" s="2">
        <f t="shared" si="24"/>
        <v>12500</v>
      </c>
      <c r="AJ41" s="2" t="str">
        <f t="shared" si="24"/>
        <v>N.A.</v>
      </c>
      <c r="AK41" s="2">
        <f t="shared" si="24"/>
        <v>3267.4608150470222</v>
      </c>
      <c r="AL41" s="2" t="str">
        <f t="shared" si="24"/>
        <v>N.A.</v>
      </c>
      <c r="AM41" s="2">
        <f t="shared" si="24"/>
        <v>12106.147248034311</v>
      </c>
      <c r="AN41" s="2">
        <f t="shared" si="24"/>
        <v>0</v>
      </c>
      <c r="AO41" s="2" t="str">
        <f t="shared" si="24"/>
        <v>N.A.</v>
      </c>
      <c r="AP41" s="15">
        <f t="shared" si="24"/>
        <v>7007.9663368167958</v>
      </c>
      <c r="AQ41" s="16">
        <f t="shared" si="24"/>
        <v>8498.3797551198531</v>
      </c>
      <c r="AR41" s="14">
        <f t="shared" si="24"/>
        <v>8158.9845842810237</v>
      </c>
    </row>
    <row r="42" spans="1:44" ht="15" customHeight="1" thickBot="1" x14ac:dyDescent="0.3">
      <c r="A42" s="3" t="s">
        <v>15</v>
      </c>
      <c r="B42" s="2">
        <v>2253200</v>
      </c>
      <c r="C42" s="2"/>
      <c r="D42" s="2"/>
      <c r="E42" s="2"/>
      <c r="F42" s="2"/>
      <c r="G42" s="2">
        <v>1325000</v>
      </c>
      <c r="H42" s="2"/>
      <c r="I42" s="2"/>
      <c r="J42" s="2">
        <v>0</v>
      </c>
      <c r="K42" s="2"/>
      <c r="L42" s="1">
        <f t="shared" si="22"/>
        <v>2253200</v>
      </c>
      <c r="M42" s="13">
        <f t="shared" si="22"/>
        <v>1325000</v>
      </c>
      <c r="N42" s="14">
        <f>L42+M42</f>
        <v>3578200</v>
      </c>
      <c r="P42" s="3" t="s">
        <v>15</v>
      </c>
      <c r="Q42" s="2">
        <v>546</v>
      </c>
      <c r="R42" s="2">
        <v>0</v>
      </c>
      <c r="S42" s="2">
        <v>0</v>
      </c>
      <c r="T42" s="2">
        <v>0</v>
      </c>
      <c r="U42" s="2">
        <v>0</v>
      </c>
      <c r="V42" s="2">
        <v>106</v>
      </c>
      <c r="W42" s="2">
        <v>0</v>
      </c>
      <c r="X42" s="2">
        <v>0</v>
      </c>
      <c r="Y42" s="2">
        <v>204</v>
      </c>
      <c r="Z42" s="2">
        <v>0</v>
      </c>
      <c r="AA42" s="1">
        <f t="shared" si="23"/>
        <v>750</v>
      </c>
      <c r="AB42" s="13">
        <f t="shared" si="23"/>
        <v>106</v>
      </c>
      <c r="AC42" s="14">
        <f>AA42+AB42</f>
        <v>856</v>
      </c>
      <c r="AE42" s="3" t="s">
        <v>15</v>
      </c>
      <c r="AF42" s="2">
        <f t="shared" si="24"/>
        <v>4126.7399267399269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12500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3004.2666666666669</v>
      </c>
      <c r="AQ42" s="16">
        <f t="shared" si="24"/>
        <v>12500</v>
      </c>
      <c r="AR42" s="14">
        <f t="shared" si="24"/>
        <v>4180.1401869158881</v>
      </c>
    </row>
    <row r="43" spans="1:44" ht="15" customHeight="1" thickBot="1" x14ac:dyDescent="0.3">
      <c r="A43" s="4" t="s">
        <v>16</v>
      </c>
      <c r="B43" s="2">
        <v>86785265.00000003</v>
      </c>
      <c r="C43" s="2">
        <v>285570984.00000012</v>
      </c>
      <c r="D43" s="2">
        <v>19591940</v>
      </c>
      <c r="E43" s="2">
        <v>3925000</v>
      </c>
      <c r="F43" s="2">
        <v>11172910</v>
      </c>
      <c r="G43" s="2">
        <v>6536600</v>
      </c>
      <c r="H43" s="2">
        <v>28516756.000000004</v>
      </c>
      <c r="I43" s="2">
        <v>16936500</v>
      </c>
      <c r="J43" s="2">
        <v>0</v>
      </c>
      <c r="K43" s="2"/>
      <c r="L43" s="1">
        <f t="shared" ref="L43" si="25">B43+D43+F43+H43+J43</f>
        <v>146066871.00000003</v>
      </c>
      <c r="M43" s="13">
        <f t="shared" ref="M43" si="26">C43+E43+G43+I43+K43</f>
        <v>312969084.00000012</v>
      </c>
      <c r="N43" s="22">
        <f>L43+M43</f>
        <v>459035955.00000012</v>
      </c>
      <c r="P43" s="4" t="s">
        <v>16</v>
      </c>
      <c r="Q43" s="2">
        <v>16161</v>
      </c>
      <c r="R43" s="2">
        <v>33363</v>
      </c>
      <c r="S43" s="2">
        <v>1577</v>
      </c>
      <c r="T43" s="2">
        <v>314</v>
      </c>
      <c r="U43" s="2">
        <v>942</v>
      </c>
      <c r="V43" s="2">
        <v>1701</v>
      </c>
      <c r="W43" s="2">
        <v>8759</v>
      </c>
      <c r="X43" s="2">
        <v>1399</v>
      </c>
      <c r="Y43" s="2">
        <v>2215</v>
      </c>
      <c r="Z43" s="2">
        <v>0</v>
      </c>
      <c r="AA43" s="1">
        <f t="shared" ref="AA43" si="27">Q43+S43+U43+W43+Y43</f>
        <v>29654</v>
      </c>
      <c r="AB43" s="13">
        <f t="shared" ref="AB43" si="28">R43+T43+V43+X43+Z43</f>
        <v>36777</v>
      </c>
      <c r="AC43" s="22">
        <f>AA43+AB43</f>
        <v>66431</v>
      </c>
      <c r="AE43" s="4" t="s">
        <v>16</v>
      </c>
      <c r="AF43" s="2">
        <f t="shared" ref="AF43:AO43" si="29">IFERROR(B43/Q43, "N.A.")</f>
        <v>5370.0430047645586</v>
      </c>
      <c r="AG43" s="2">
        <f t="shared" si="29"/>
        <v>8559.5115547163059</v>
      </c>
      <c r="AH43" s="2">
        <f t="shared" si="29"/>
        <v>12423.551046290424</v>
      </c>
      <c r="AI43" s="2">
        <f t="shared" si="29"/>
        <v>12500</v>
      </c>
      <c r="AJ43" s="2">
        <f t="shared" si="29"/>
        <v>11860.838641188961</v>
      </c>
      <c r="AK43" s="2">
        <f t="shared" si="29"/>
        <v>3842.7983539094648</v>
      </c>
      <c r="AL43" s="2">
        <f t="shared" si="29"/>
        <v>3255.7090992122394</v>
      </c>
      <c r="AM43" s="2">
        <f t="shared" si="29"/>
        <v>12106.147248034311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4925.7055034733939</v>
      </c>
      <c r="AQ43" s="16">
        <f t="shared" ref="AQ43" si="31">IFERROR(M43/AB43, "N.A.")</f>
        <v>8509.9133697691523</v>
      </c>
      <c r="AR43" s="14">
        <f t="shared" ref="AR43" si="32">IFERROR(N43/AC43, "N.A.")</f>
        <v>6909.9660550044428</v>
      </c>
    </row>
    <row r="44" spans="1:44" ht="15" customHeight="1" thickBot="1" x14ac:dyDescent="0.3">
      <c r="A44" s="5" t="s">
        <v>0</v>
      </c>
      <c r="B44" s="28">
        <f>B43+C43</f>
        <v>372356249.00000012</v>
      </c>
      <c r="C44" s="30"/>
      <c r="D44" s="28">
        <f>D43+E43</f>
        <v>23516940</v>
      </c>
      <c r="E44" s="30"/>
      <c r="F44" s="28">
        <f>F43+G43</f>
        <v>17709510</v>
      </c>
      <c r="G44" s="30"/>
      <c r="H44" s="28">
        <f>H43+I43</f>
        <v>45453256</v>
      </c>
      <c r="I44" s="30"/>
      <c r="J44" s="28">
        <f>J43+K43</f>
        <v>0</v>
      </c>
      <c r="K44" s="30"/>
      <c r="L44" s="28">
        <f>L43+M43</f>
        <v>459035955.00000012</v>
      </c>
      <c r="M44" s="29"/>
      <c r="N44" s="23">
        <f>B44+D44+F44+H44+J44</f>
        <v>459035955.00000012</v>
      </c>
      <c r="P44" s="5" t="s">
        <v>0</v>
      </c>
      <c r="Q44" s="28">
        <f>Q43+R43</f>
        <v>49524</v>
      </c>
      <c r="R44" s="30"/>
      <c r="S44" s="28">
        <f>S43+T43</f>
        <v>1891</v>
      </c>
      <c r="T44" s="30"/>
      <c r="U44" s="28">
        <f>U43+V43</f>
        <v>2643</v>
      </c>
      <c r="V44" s="30"/>
      <c r="W44" s="28">
        <f>W43+X43</f>
        <v>10158</v>
      </c>
      <c r="X44" s="30"/>
      <c r="Y44" s="28">
        <f>Y43+Z43</f>
        <v>2215</v>
      </c>
      <c r="Z44" s="30"/>
      <c r="AA44" s="28">
        <f>AA43+AB43</f>
        <v>66431</v>
      </c>
      <c r="AB44" s="29"/>
      <c r="AC44" s="23">
        <f>Q44+S44+U44+W44+Y44</f>
        <v>66431</v>
      </c>
      <c r="AE44" s="5" t="s">
        <v>0</v>
      </c>
      <c r="AF44" s="31">
        <f>IFERROR(B44/Q44,"N.A.")</f>
        <v>7518.7030328729525</v>
      </c>
      <c r="AG44" s="32"/>
      <c r="AH44" s="31">
        <f>IFERROR(D44/S44,"N.A.")</f>
        <v>12436.245372818614</v>
      </c>
      <c r="AI44" s="32"/>
      <c r="AJ44" s="31">
        <f>IFERROR(F44/U44,"N.A.")</f>
        <v>6700.5334846765036</v>
      </c>
      <c r="AK44" s="32"/>
      <c r="AL44" s="31">
        <f>IFERROR(H44/W44,"N.A.")</f>
        <v>4474.6265012797794</v>
      </c>
      <c r="AM44" s="32"/>
      <c r="AN44" s="31">
        <f>IFERROR(J44/Y44,"N.A.")</f>
        <v>0</v>
      </c>
      <c r="AO44" s="32"/>
      <c r="AP44" s="31">
        <f>IFERROR(L44/AA44,"N.A.")</f>
        <v>6909.9660550044428</v>
      </c>
      <c r="AQ44" s="32"/>
      <c r="AR44" s="17">
        <f>IFERROR(N44/AC44, "N.A.")</f>
        <v>6909.9660550044428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144244034.99999994</v>
      </c>
      <c r="C15" s="2"/>
      <c r="D15" s="2">
        <v>40479490</v>
      </c>
      <c r="E15" s="2"/>
      <c r="F15" s="2">
        <v>90982000</v>
      </c>
      <c r="G15" s="2"/>
      <c r="H15" s="2">
        <v>227733057.99999997</v>
      </c>
      <c r="I15" s="2"/>
      <c r="J15" s="2">
        <v>0</v>
      </c>
      <c r="K15" s="2"/>
      <c r="L15" s="1">
        <f t="shared" ref="L15:M18" si="0">B15+D15+F15+H15+J15</f>
        <v>503438582.99999988</v>
      </c>
      <c r="M15" s="13">
        <f t="shared" si="0"/>
        <v>0</v>
      </c>
      <c r="N15" s="14">
        <f>L15+M15</f>
        <v>503438582.99999988</v>
      </c>
      <c r="P15" s="3" t="s">
        <v>12</v>
      </c>
      <c r="Q15" s="2">
        <v>20541</v>
      </c>
      <c r="R15" s="2">
        <v>0</v>
      </c>
      <c r="S15" s="2">
        <v>6870</v>
      </c>
      <c r="T15" s="2">
        <v>0</v>
      </c>
      <c r="U15" s="2">
        <v>6524</v>
      </c>
      <c r="V15" s="2">
        <v>0</v>
      </c>
      <c r="W15" s="2">
        <v>53700</v>
      </c>
      <c r="X15" s="2">
        <v>0</v>
      </c>
      <c r="Y15" s="2">
        <v>2509</v>
      </c>
      <c r="Z15" s="2">
        <v>0</v>
      </c>
      <c r="AA15" s="1">
        <f t="shared" ref="AA15:AB18" si="1">Q15+S15+U15+W15+Y15</f>
        <v>90144</v>
      </c>
      <c r="AB15" s="13">
        <f t="shared" si="1"/>
        <v>0</v>
      </c>
      <c r="AC15" s="14">
        <f>AA15+AB15</f>
        <v>90144</v>
      </c>
      <c r="AE15" s="3" t="s">
        <v>12</v>
      </c>
      <c r="AF15" s="2">
        <f t="shared" ref="AF15:AR18" si="2">IFERROR(B15/Q15, "N.A.")</f>
        <v>7022.2498904629738</v>
      </c>
      <c r="AG15" s="2" t="str">
        <f t="shared" si="2"/>
        <v>N.A.</v>
      </c>
      <c r="AH15" s="2">
        <f t="shared" si="2"/>
        <v>5892.2110625909754</v>
      </c>
      <c r="AI15" s="2" t="str">
        <f t="shared" si="2"/>
        <v>N.A.</v>
      </c>
      <c r="AJ15" s="2">
        <f t="shared" si="2"/>
        <v>13945.738810545678</v>
      </c>
      <c r="AK15" s="2" t="str">
        <f t="shared" si="2"/>
        <v>N.A.</v>
      </c>
      <c r="AL15" s="2">
        <f t="shared" si="2"/>
        <v>4240.8390689013031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5584.8263112353552</v>
      </c>
      <c r="AQ15" s="16" t="str">
        <f t="shared" si="2"/>
        <v>N.A.</v>
      </c>
      <c r="AR15" s="14">
        <f t="shared" si="2"/>
        <v>5584.8263112353552</v>
      </c>
    </row>
    <row r="16" spans="1:44" ht="15" customHeight="1" thickBot="1" x14ac:dyDescent="0.3">
      <c r="A16" s="3" t="s">
        <v>13</v>
      </c>
      <c r="B16" s="2">
        <v>71472630</v>
      </c>
      <c r="C16" s="2">
        <v>11212200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71472630</v>
      </c>
      <c r="M16" s="13">
        <f t="shared" si="0"/>
        <v>11212200</v>
      </c>
      <c r="N16" s="14">
        <f>L16+M16</f>
        <v>82684830</v>
      </c>
      <c r="P16" s="3" t="s">
        <v>13</v>
      </c>
      <c r="Q16" s="2">
        <v>12674</v>
      </c>
      <c r="R16" s="2">
        <v>1300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12674</v>
      </c>
      <c r="AB16" s="13">
        <f t="shared" si="1"/>
        <v>1300</v>
      </c>
      <c r="AC16" s="14">
        <f>AA16+AB16</f>
        <v>13974</v>
      </c>
      <c r="AE16" s="3" t="s">
        <v>13</v>
      </c>
      <c r="AF16" s="2">
        <f t="shared" si="2"/>
        <v>5639.3111882594285</v>
      </c>
      <c r="AG16" s="2">
        <f t="shared" si="2"/>
        <v>8624.7692307692305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5639.3111882594285</v>
      </c>
      <c r="AQ16" s="16">
        <f t="shared" si="2"/>
        <v>8624.7692307692305</v>
      </c>
      <c r="AR16" s="14">
        <f t="shared" si="2"/>
        <v>5917.048089308716</v>
      </c>
    </row>
    <row r="17" spans="1:44" ht="15" customHeight="1" thickBot="1" x14ac:dyDescent="0.3">
      <c r="A17" s="3" t="s">
        <v>14</v>
      </c>
      <c r="B17" s="2">
        <v>398914585.0000003</v>
      </c>
      <c r="C17" s="2">
        <v>2255370999.9999957</v>
      </c>
      <c r="D17" s="2">
        <v>110490640</v>
      </c>
      <c r="E17" s="2">
        <v>51944960</v>
      </c>
      <c r="F17" s="2"/>
      <c r="G17" s="2">
        <v>122458230.00000001</v>
      </c>
      <c r="H17" s="2"/>
      <c r="I17" s="2">
        <v>134913709.99999997</v>
      </c>
      <c r="J17" s="2">
        <v>0</v>
      </c>
      <c r="K17" s="2"/>
      <c r="L17" s="1">
        <f t="shared" si="0"/>
        <v>509405225.0000003</v>
      </c>
      <c r="M17" s="13">
        <f t="shared" si="0"/>
        <v>2564687899.9999957</v>
      </c>
      <c r="N17" s="14">
        <f>L17+M17</f>
        <v>3074093124.9999962</v>
      </c>
      <c r="P17" s="3" t="s">
        <v>14</v>
      </c>
      <c r="Q17" s="2">
        <v>44092</v>
      </c>
      <c r="R17" s="2">
        <v>256119</v>
      </c>
      <c r="S17" s="2">
        <v>12017</v>
      </c>
      <c r="T17" s="2">
        <v>4078</v>
      </c>
      <c r="U17" s="2">
        <v>0</v>
      </c>
      <c r="V17" s="2">
        <v>11265</v>
      </c>
      <c r="W17" s="2">
        <v>0</v>
      </c>
      <c r="X17" s="2">
        <v>17037</v>
      </c>
      <c r="Y17" s="2">
        <v>2954</v>
      </c>
      <c r="Z17" s="2">
        <v>0</v>
      </c>
      <c r="AA17" s="1">
        <f t="shared" si="1"/>
        <v>59063</v>
      </c>
      <c r="AB17" s="13">
        <f t="shared" si="1"/>
        <v>288499</v>
      </c>
      <c r="AC17" s="14">
        <f>AA17+AB17</f>
        <v>347562</v>
      </c>
      <c r="AE17" s="3" t="s">
        <v>14</v>
      </c>
      <c r="AF17" s="2">
        <f t="shared" si="2"/>
        <v>9047.3234373582582</v>
      </c>
      <c r="AG17" s="2">
        <f t="shared" si="2"/>
        <v>8805.9495781257756</v>
      </c>
      <c r="AH17" s="2">
        <f t="shared" si="2"/>
        <v>9194.5277523508357</v>
      </c>
      <c r="AI17" s="2">
        <f t="shared" si="2"/>
        <v>12737.851888180481</v>
      </c>
      <c r="AJ17" s="2" t="str">
        <f t="shared" si="2"/>
        <v>N.A.</v>
      </c>
      <c r="AK17" s="2">
        <f t="shared" si="2"/>
        <v>10870.681757656459</v>
      </c>
      <c r="AL17" s="2" t="str">
        <f t="shared" si="2"/>
        <v>N.A.</v>
      </c>
      <c r="AM17" s="2">
        <f t="shared" si="2"/>
        <v>7918.8654105769774</v>
      </c>
      <c r="AN17" s="2">
        <f t="shared" si="2"/>
        <v>0</v>
      </c>
      <c r="AO17" s="2" t="str">
        <f t="shared" si="2"/>
        <v>N.A.</v>
      </c>
      <c r="AP17" s="15">
        <f t="shared" si="2"/>
        <v>8624.7773563821738</v>
      </c>
      <c r="AQ17" s="16">
        <f t="shared" si="2"/>
        <v>8889.763569371109</v>
      </c>
      <c r="AR17" s="14">
        <f t="shared" si="2"/>
        <v>8844.7330979796297</v>
      </c>
    </row>
    <row r="18" spans="1:44" ht="15" customHeight="1" thickBot="1" x14ac:dyDescent="0.3">
      <c r="A18" s="3" t="s">
        <v>15</v>
      </c>
      <c r="B18" s="2">
        <v>0</v>
      </c>
      <c r="C18" s="2"/>
      <c r="D18" s="2">
        <v>1212599.9999999998</v>
      </c>
      <c r="E18" s="2"/>
      <c r="F18" s="2"/>
      <c r="G18" s="2"/>
      <c r="H18" s="2">
        <v>0</v>
      </c>
      <c r="I18" s="2"/>
      <c r="J18" s="2"/>
      <c r="K18" s="2"/>
      <c r="L18" s="1">
        <f t="shared" si="0"/>
        <v>1212599.9999999998</v>
      </c>
      <c r="M18" s="13">
        <f t="shared" si="0"/>
        <v>0</v>
      </c>
      <c r="N18" s="14">
        <f>L18+M18</f>
        <v>1212599.9999999998</v>
      </c>
      <c r="P18" s="3" t="s">
        <v>15</v>
      </c>
      <c r="Q18" s="2">
        <v>195</v>
      </c>
      <c r="R18" s="2">
        <v>0</v>
      </c>
      <c r="S18" s="2">
        <v>251</v>
      </c>
      <c r="T18" s="2">
        <v>0</v>
      </c>
      <c r="U18" s="2">
        <v>0</v>
      </c>
      <c r="V18" s="2">
        <v>0</v>
      </c>
      <c r="W18" s="2">
        <v>154</v>
      </c>
      <c r="X18" s="2">
        <v>0</v>
      </c>
      <c r="Y18" s="2">
        <v>0</v>
      </c>
      <c r="Z18" s="2">
        <v>0</v>
      </c>
      <c r="AA18" s="1">
        <f t="shared" si="1"/>
        <v>600</v>
      </c>
      <c r="AB18" s="13">
        <f t="shared" si="1"/>
        <v>0</v>
      </c>
      <c r="AC18" s="22">
        <f>AA18+AB18</f>
        <v>600</v>
      </c>
      <c r="AE18" s="3" t="s">
        <v>15</v>
      </c>
      <c r="AF18" s="2">
        <f t="shared" si="2"/>
        <v>0</v>
      </c>
      <c r="AG18" s="2" t="str">
        <f t="shared" si="2"/>
        <v>N.A.</v>
      </c>
      <c r="AH18" s="2">
        <f t="shared" si="2"/>
        <v>4831.0756972111549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2020.9999999999995</v>
      </c>
      <c r="AQ18" s="16" t="str">
        <f t="shared" si="2"/>
        <v>N.A.</v>
      </c>
      <c r="AR18" s="14">
        <f t="shared" si="2"/>
        <v>2020.9999999999995</v>
      </c>
    </row>
    <row r="19" spans="1:44" ht="15" customHeight="1" thickBot="1" x14ac:dyDescent="0.3">
      <c r="A19" s="4" t="s">
        <v>16</v>
      </c>
      <c r="B19" s="2">
        <v>614631250.0000006</v>
      </c>
      <c r="C19" s="2">
        <v>2266583200.0000029</v>
      </c>
      <c r="D19" s="2">
        <v>152182729.99999997</v>
      </c>
      <c r="E19" s="2">
        <v>51944960</v>
      </c>
      <c r="F19" s="2">
        <v>90982000</v>
      </c>
      <c r="G19" s="2">
        <v>122458230.00000001</v>
      </c>
      <c r="H19" s="2">
        <v>227733057.99999988</v>
      </c>
      <c r="I19" s="2">
        <v>134913709.99999997</v>
      </c>
      <c r="J19" s="2">
        <v>0</v>
      </c>
      <c r="K19" s="2"/>
      <c r="L19" s="1">
        <f t="shared" ref="L19" si="3">B19+D19+F19+H19+J19</f>
        <v>1085529038.0000005</v>
      </c>
      <c r="M19" s="13">
        <f t="shared" ref="M19" si="4">C19+E19+G19+I19+K19</f>
        <v>2575900100.0000029</v>
      </c>
      <c r="N19" s="22">
        <f>L19+M19</f>
        <v>3661429138.0000033</v>
      </c>
      <c r="P19" s="4" t="s">
        <v>16</v>
      </c>
      <c r="Q19" s="2">
        <v>77502</v>
      </c>
      <c r="R19" s="2">
        <v>257419</v>
      </c>
      <c r="S19" s="2">
        <v>19138</v>
      </c>
      <c r="T19" s="2">
        <v>4078</v>
      </c>
      <c r="U19" s="2">
        <v>6524</v>
      </c>
      <c r="V19" s="2">
        <v>11265</v>
      </c>
      <c r="W19" s="2">
        <v>53854</v>
      </c>
      <c r="X19" s="2">
        <v>17037</v>
      </c>
      <c r="Y19" s="2">
        <v>5463</v>
      </c>
      <c r="Z19" s="2">
        <v>0</v>
      </c>
      <c r="AA19" s="1">
        <f t="shared" ref="AA19" si="5">Q19+S19+U19+W19+Y19</f>
        <v>162481</v>
      </c>
      <c r="AB19" s="13">
        <f t="shared" ref="AB19" si="6">R19+T19+V19+X19+Z19</f>
        <v>289799</v>
      </c>
      <c r="AC19" s="14">
        <f>AA19+AB19</f>
        <v>452280</v>
      </c>
      <c r="AE19" s="4" t="s">
        <v>16</v>
      </c>
      <c r="AF19" s="2">
        <f t="shared" ref="AF19:AO19" si="7">IFERROR(B19/Q19, "N.A.")</f>
        <v>7930.5211478413539</v>
      </c>
      <c r="AG19" s="2">
        <f t="shared" si="7"/>
        <v>8805.0345934060915</v>
      </c>
      <c r="AH19" s="2">
        <f t="shared" si="7"/>
        <v>7951.8617410387697</v>
      </c>
      <c r="AI19" s="2">
        <f t="shared" si="7"/>
        <v>12737.851888180481</v>
      </c>
      <c r="AJ19" s="2">
        <f t="shared" si="7"/>
        <v>13945.738810545678</v>
      </c>
      <c r="AK19" s="2">
        <f t="shared" si="7"/>
        <v>10870.681757656459</v>
      </c>
      <c r="AL19" s="2">
        <f t="shared" si="7"/>
        <v>4228.7120362461446</v>
      </c>
      <c r="AM19" s="2">
        <f t="shared" si="7"/>
        <v>7918.8654105769774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6680.9598537675201</v>
      </c>
      <c r="AQ19" s="16">
        <f t="shared" ref="AQ19" si="9">IFERROR(M19/AB19, "N.A.")</f>
        <v>8888.5748398027699</v>
      </c>
      <c r="AR19" s="14">
        <f t="shared" ref="AR19" si="10">IFERROR(N19/AC19, "N.A.")</f>
        <v>8095.4920359069674</v>
      </c>
    </row>
    <row r="20" spans="1:44" ht="15" customHeight="1" thickBot="1" x14ac:dyDescent="0.3">
      <c r="A20" s="5" t="s">
        <v>0</v>
      </c>
      <c r="B20" s="28">
        <f>B19+C19</f>
        <v>2881214450.0000033</v>
      </c>
      <c r="C20" s="30"/>
      <c r="D20" s="28">
        <f>D19+E19</f>
        <v>204127689.99999997</v>
      </c>
      <c r="E20" s="30"/>
      <c r="F20" s="28">
        <f>F19+G19</f>
        <v>213440230</v>
      </c>
      <c r="G20" s="30"/>
      <c r="H20" s="28">
        <f>H19+I19</f>
        <v>362646767.99999988</v>
      </c>
      <c r="I20" s="30"/>
      <c r="J20" s="28">
        <f>J19+K19</f>
        <v>0</v>
      </c>
      <c r="K20" s="30"/>
      <c r="L20" s="28">
        <f>L19+M19</f>
        <v>3661429138.0000033</v>
      </c>
      <c r="M20" s="29"/>
      <c r="N20" s="23">
        <f>B20+D20+F20+H20+J20</f>
        <v>3661429138.0000033</v>
      </c>
      <c r="P20" s="5" t="s">
        <v>0</v>
      </c>
      <c r="Q20" s="28">
        <f>Q19+R19</f>
        <v>334921</v>
      </c>
      <c r="R20" s="30"/>
      <c r="S20" s="28">
        <f>S19+T19</f>
        <v>23216</v>
      </c>
      <c r="T20" s="30"/>
      <c r="U20" s="28">
        <f>U19+V19</f>
        <v>17789</v>
      </c>
      <c r="V20" s="30"/>
      <c r="W20" s="28">
        <f>W19+X19</f>
        <v>70891</v>
      </c>
      <c r="X20" s="30"/>
      <c r="Y20" s="28">
        <f>Y19+Z19</f>
        <v>5463</v>
      </c>
      <c r="Z20" s="30"/>
      <c r="AA20" s="28">
        <f>AA19+AB19</f>
        <v>452280</v>
      </c>
      <c r="AB20" s="30"/>
      <c r="AC20" s="24">
        <f>Q20+S20+U20+W20+Y20</f>
        <v>452280</v>
      </c>
      <c r="AE20" s="5" t="s">
        <v>0</v>
      </c>
      <c r="AF20" s="31">
        <f>IFERROR(B20/Q20,"N.A.")</f>
        <v>8602.6688383230776</v>
      </c>
      <c r="AG20" s="32"/>
      <c r="AH20" s="31">
        <f>IFERROR(D20/S20,"N.A.")</f>
        <v>8792.5435044796686</v>
      </c>
      <c r="AI20" s="32"/>
      <c r="AJ20" s="31">
        <f>IFERROR(F20/U20,"N.A.")</f>
        <v>11998.438922929901</v>
      </c>
      <c r="AK20" s="32"/>
      <c r="AL20" s="31">
        <f>IFERROR(H20/W20,"N.A.")</f>
        <v>5115.5544145237036</v>
      </c>
      <c r="AM20" s="32"/>
      <c r="AN20" s="31">
        <f>IFERROR(J20/Y20,"N.A.")</f>
        <v>0</v>
      </c>
      <c r="AO20" s="32"/>
      <c r="AP20" s="31">
        <f>IFERROR(L20/AA20,"N.A.")</f>
        <v>8095.4920359069674</v>
      </c>
      <c r="AQ20" s="32"/>
      <c r="AR20" s="17">
        <f>IFERROR(N20/AC20, "N.A.")</f>
        <v>8095.4920359069674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121687174.99999997</v>
      </c>
      <c r="C27" s="2"/>
      <c r="D27" s="2">
        <v>35415810.000000007</v>
      </c>
      <c r="E27" s="2"/>
      <c r="F27" s="2">
        <v>77891250.000000015</v>
      </c>
      <c r="G27" s="2"/>
      <c r="H27" s="2">
        <v>174137416</v>
      </c>
      <c r="I27" s="2"/>
      <c r="J27" s="2">
        <v>0</v>
      </c>
      <c r="K27" s="2"/>
      <c r="L27" s="1">
        <f t="shared" ref="L27:M30" si="11">B27+D27+F27+H27+J27</f>
        <v>409131651</v>
      </c>
      <c r="M27" s="13">
        <f t="shared" si="11"/>
        <v>0</v>
      </c>
      <c r="N27" s="14">
        <f>L27+M27</f>
        <v>409131651</v>
      </c>
      <c r="P27" s="3" t="s">
        <v>12</v>
      </c>
      <c r="Q27" s="2">
        <v>15744</v>
      </c>
      <c r="R27" s="2">
        <v>0</v>
      </c>
      <c r="S27" s="2">
        <v>5865</v>
      </c>
      <c r="T27" s="2">
        <v>0</v>
      </c>
      <c r="U27" s="2">
        <v>4719</v>
      </c>
      <c r="V27" s="2">
        <v>0</v>
      </c>
      <c r="W27" s="2">
        <v>30060</v>
      </c>
      <c r="X27" s="2">
        <v>0</v>
      </c>
      <c r="Y27" s="2">
        <v>767</v>
      </c>
      <c r="Z27" s="2">
        <v>0</v>
      </c>
      <c r="AA27" s="1">
        <f t="shared" ref="AA27:AB30" si="12">Q27+S27+U27+W27+Y27</f>
        <v>57155</v>
      </c>
      <c r="AB27" s="13">
        <f t="shared" si="12"/>
        <v>0</v>
      </c>
      <c r="AC27" s="14">
        <f>AA27+AB27</f>
        <v>57155</v>
      </c>
      <c r="AE27" s="3" t="s">
        <v>12</v>
      </c>
      <c r="AF27" s="2">
        <f t="shared" ref="AF27:AR30" si="13">IFERROR(B27/Q27, "N.A.")</f>
        <v>7729.1142657520304</v>
      </c>
      <c r="AG27" s="2" t="str">
        <f t="shared" si="13"/>
        <v>N.A.</v>
      </c>
      <c r="AH27" s="2">
        <f t="shared" si="13"/>
        <v>6038.5012787723799</v>
      </c>
      <c r="AI27" s="2" t="str">
        <f t="shared" si="13"/>
        <v>N.A.</v>
      </c>
      <c r="AJ27" s="2">
        <f t="shared" si="13"/>
        <v>16505.880483153214</v>
      </c>
      <c r="AK27" s="2" t="str">
        <f t="shared" si="13"/>
        <v>N.A.</v>
      </c>
      <c r="AL27" s="2">
        <f t="shared" si="13"/>
        <v>5792.9945442448434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7158.2827574140492</v>
      </c>
      <c r="AQ27" s="16" t="str">
        <f t="shared" si="13"/>
        <v>N.A.</v>
      </c>
      <c r="AR27" s="14">
        <f t="shared" si="13"/>
        <v>7158.2827574140492</v>
      </c>
    </row>
    <row r="28" spans="1:44" ht="15" customHeight="1" thickBot="1" x14ac:dyDescent="0.3">
      <c r="A28" s="3" t="s">
        <v>13</v>
      </c>
      <c r="B28" s="2">
        <v>9242250</v>
      </c>
      <c r="C28" s="2">
        <v>9484200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9242250</v>
      </c>
      <c r="M28" s="13">
        <f t="shared" si="11"/>
        <v>9484200</v>
      </c>
      <c r="N28" s="14">
        <f>L28+M28</f>
        <v>18726450</v>
      </c>
      <c r="P28" s="3" t="s">
        <v>13</v>
      </c>
      <c r="Q28" s="2">
        <v>1122</v>
      </c>
      <c r="R28" s="2">
        <v>910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1122</v>
      </c>
      <c r="AB28" s="13">
        <f t="shared" si="12"/>
        <v>910</v>
      </c>
      <c r="AC28" s="14">
        <f>AA28+AB28</f>
        <v>2032</v>
      </c>
      <c r="AE28" s="3" t="s">
        <v>13</v>
      </c>
      <c r="AF28" s="2">
        <f t="shared" si="13"/>
        <v>8237.2994652406414</v>
      </c>
      <c r="AG28" s="2">
        <f t="shared" si="13"/>
        <v>10422.197802197803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8237.2994652406414</v>
      </c>
      <c r="AQ28" s="16">
        <f t="shared" si="13"/>
        <v>10422.197802197803</v>
      </c>
      <c r="AR28" s="14">
        <f t="shared" si="13"/>
        <v>9215.7726377952749</v>
      </c>
    </row>
    <row r="29" spans="1:44" ht="15" customHeight="1" thickBot="1" x14ac:dyDescent="0.3">
      <c r="A29" s="3" t="s">
        <v>14</v>
      </c>
      <c r="B29" s="2">
        <v>215105450</v>
      </c>
      <c r="C29" s="2">
        <v>1450536125.9999995</v>
      </c>
      <c r="D29" s="2">
        <v>91312179.999999955</v>
      </c>
      <c r="E29" s="2">
        <v>31409020.000000004</v>
      </c>
      <c r="F29" s="2"/>
      <c r="G29" s="2">
        <v>105316930</v>
      </c>
      <c r="H29" s="2"/>
      <c r="I29" s="2">
        <v>98272890</v>
      </c>
      <c r="J29" s="2">
        <v>0</v>
      </c>
      <c r="K29" s="2"/>
      <c r="L29" s="1">
        <f t="shared" si="11"/>
        <v>306417629.99999994</v>
      </c>
      <c r="M29" s="13">
        <f t="shared" si="11"/>
        <v>1685534965.9999995</v>
      </c>
      <c r="N29" s="14">
        <f>L29+M29</f>
        <v>1991952595.9999995</v>
      </c>
      <c r="P29" s="3" t="s">
        <v>14</v>
      </c>
      <c r="Q29" s="2">
        <v>24887</v>
      </c>
      <c r="R29" s="2">
        <v>154329</v>
      </c>
      <c r="S29" s="2">
        <v>8623</v>
      </c>
      <c r="T29" s="2">
        <v>2514</v>
      </c>
      <c r="U29" s="2">
        <v>0</v>
      </c>
      <c r="V29" s="2">
        <v>7636</v>
      </c>
      <c r="W29" s="2">
        <v>0</v>
      </c>
      <c r="X29" s="2">
        <v>11620</v>
      </c>
      <c r="Y29" s="2">
        <v>500</v>
      </c>
      <c r="Z29" s="2">
        <v>0</v>
      </c>
      <c r="AA29" s="1">
        <f t="shared" si="12"/>
        <v>34010</v>
      </c>
      <c r="AB29" s="13">
        <f t="shared" si="12"/>
        <v>176099</v>
      </c>
      <c r="AC29" s="14">
        <f>AA29+AB29</f>
        <v>210109</v>
      </c>
      <c r="AE29" s="3" t="s">
        <v>14</v>
      </c>
      <c r="AF29" s="2">
        <f t="shared" si="13"/>
        <v>8643.2856511431673</v>
      </c>
      <c r="AG29" s="2">
        <f t="shared" si="13"/>
        <v>9398.9861011216271</v>
      </c>
      <c r="AH29" s="2">
        <f t="shared" si="13"/>
        <v>10589.37492751942</v>
      </c>
      <c r="AI29" s="2">
        <f t="shared" si="13"/>
        <v>12493.643595863168</v>
      </c>
      <c r="AJ29" s="2" t="str">
        <f t="shared" si="13"/>
        <v>N.A.</v>
      </c>
      <c r="AK29" s="2">
        <f t="shared" si="13"/>
        <v>13792.159507595599</v>
      </c>
      <c r="AL29" s="2" t="str">
        <f t="shared" si="13"/>
        <v>N.A.</v>
      </c>
      <c r="AM29" s="2">
        <f t="shared" si="13"/>
        <v>8457.219449225473</v>
      </c>
      <c r="AN29" s="2">
        <f t="shared" si="13"/>
        <v>0</v>
      </c>
      <c r="AO29" s="2" t="str">
        <f t="shared" si="13"/>
        <v>N.A.</v>
      </c>
      <c r="AP29" s="15">
        <f t="shared" si="13"/>
        <v>9009.6333431343701</v>
      </c>
      <c r="AQ29" s="16">
        <f t="shared" si="13"/>
        <v>9571.5192363386468</v>
      </c>
      <c r="AR29" s="14">
        <f t="shared" si="13"/>
        <v>9480.5676862961591</v>
      </c>
    </row>
    <row r="30" spans="1:44" ht="15" customHeight="1" thickBot="1" x14ac:dyDescent="0.3">
      <c r="A30" s="3" t="s">
        <v>15</v>
      </c>
      <c r="B30" s="2">
        <v>0</v>
      </c>
      <c r="C30" s="2"/>
      <c r="D30" s="2">
        <v>1212599.9999999998</v>
      </c>
      <c r="E30" s="2"/>
      <c r="F30" s="2"/>
      <c r="G30" s="2"/>
      <c r="H30" s="2">
        <v>0</v>
      </c>
      <c r="I30" s="2"/>
      <c r="J30" s="2"/>
      <c r="K30" s="2"/>
      <c r="L30" s="1">
        <f t="shared" si="11"/>
        <v>1212599.9999999998</v>
      </c>
      <c r="M30" s="13">
        <f t="shared" si="11"/>
        <v>0</v>
      </c>
      <c r="N30" s="14">
        <f>L30+M30</f>
        <v>1212599.9999999998</v>
      </c>
      <c r="P30" s="3" t="s">
        <v>15</v>
      </c>
      <c r="Q30" s="2">
        <v>195</v>
      </c>
      <c r="R30" s="2">
        <v>0</v>
      </c>
      <c r="S30" s="2">
        <v>251</v>
      </c>
      <c r="T30" s="2">
        <v>0</v>
      </c>
      <c r="U30" s="2">
        <v>0</v>
      </c>
      <c r="V30" s="2">
        <v>0</v>
      </c>
      <c r="W30" s="2">
        <v>75</v>
      </c>
      <c r="X30" s="2">
        <v>0</v>
      </c>
      <c r="Y30" s="2">
        <v>0</v>
      </c>
      <c r="Z30" s="2">
        <v>0</v>
      </c>
      <c r="AA30" s="1">
        <f t="shared" si="12"/>
        <v>521</v>
      </c>
      <c r="AB30" s="13">
        <f t="shared" si="12"/>
        <v>0</v>
      </c>
      <c r="AC30" s="22">
        <f>AA30+AB30</f>
        <v>521</v>
      </c>
      <c r="AE30" s="3" t="s">
        <v>15</v>
      </c>
      <c r="AF30" s="2">
        <f t="shared" si="13"/>
        <v>0</v>
      </c>
      <c r="AG30" s="2" t="str">
        <f t="shared" si="13"/>
        <v>N.A.</v>
      </c>
      <c r="AH30" s="2">
        <f t="shared" si="13"/>
        <v>4831.0756972111549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2327.4472168905945</v>
      </c>
      <c r="AQ30" s="16" t="str">
        <f t="shared" si="13"/>
        <v>N.A.</v>
      </c>
      <c r="AR30" s="14">
        <f t="shared" si="13"/>
        <v>2327.4472168905945</v>
      </c>
    </row>
    <row r="31" spans="1:44" ht="15" customHeight="1" thickBot="1" x14ac:dyDescent="0.3">
      <c r="A31" s="4" t="s">
        <v>16</v>
      </c>
      <c r="B31" s="2">
        <v>346034875.00000012</v>
      </c>
      <c r="C31" s="2">
        <v>1460020325.9999964</v>
      </c>
      <c r="D31" s="2">
        <v>127940589.99999996</v>
      </c>
      <c r="E31" s="2">
        <v>31409020.000000004</v>
      </c>
      <c r="F31" s="2">
        <v>77891250.000000015</v>
      </c>
      <c r="G31" s="2">
        <v>105316930</v>
      </c>
      <c r="H31" s="2">
        <v>174137416.00000003</v>
      </c>
      <c r="I31" s="2">
        <v>98272890</v>
      </c>
      <c r="J31" s="2">
        <v>0</v>
      </c>
      <c r="K31" s="2"/>
      <c r="L31" s="1">
        <f t="shared" ref="L31" si="14">B31+D31+F31+H31+J31</f>
        <v>726004131.00000012</v>
      </c>
      <c r="M31" s="13">
        <f t="shared" ref="M31" si="15">C31+E31+G31+I31+K31</f>
        <v>1695019165.9999964</v>
      </c>
      <c r="N31" s="22">
        <f>L31+M31</f>
        <v>2421023296.9999967</v>
      </c>
      <c r="P31" s="4" t="s">
        <v>16</v>
      </c>
      <c r="Q31" s="2">
        <v>41948</v>
      </c>
      <c r="R31" s="2">
        <v>155239</v>
      </c>
      <c r="S31" s="2">
        <v>14739</v>
      </c>
      <c r="T31" s="2">
        <v>2514</v>
      </c>
      <c r="U31" s="2">
        <v>4719</v>
      </c>
      <c r="V31" s="2">
        <v>7636</v>
      </c>
      <c r="W31" s="2">
        <v>30135</v>
      </c>
      <c r="X31" s="2">
        <v>11620</v>
      </c>
      <c r="Y31" s="2">
        <v>1267</v>
      </c>
      <c r="Z31" s="2">
        <v>0</v>
      </c>
      <c r="AA31" s="1">
        <f t="shared" ref="AA31" si="16">Q31+S31+U31+W31+Y31</f>
        <v>92808</v>
      </c>
      <c r="AB31" s="13">
        <f t="shared" ref="AB31" si="17">R31+T31+V31+X31+Z31</f>
        <v>177009</v>
      </c>
      <c r="AC31" s="14">
        <f>AA31+AB31</f>
        <v>269817</v>
      </c>
      <c r="AE31" s="4" t="s">
        <v>16</v>
      </c>
      <c r="AF31" s="2">
        <f t="shared" ref="AF31:AO31" si="18">IFERROR(B31/Q31, "N.A.")</f>
        <v>8249.1388147229936</v>
      </c>
      <c r="AG31" s="2">
        <f t="shared" si="18"/>
        <v>9404.9840954914453</v>
      </c>
      <c r="AH31" s="2">
        <f t="shared" si="18"/>
        <v>8680.4118325530872</v>
      </c>
      <c r="AI31" s="2">
        <f t="shared" si="18"/>
        <v>12493.643595863168</v>
      </c>
      <c r="AJ31" s="2">
        <f t="shared" si="18"/>
        <v>16505.880483153214</v>
      </c>
      <c r="AK31" s="2">
        <f t="shared" si="18"/>
        <v>13792.159507595599</v>
      </c>
      <c r="AL31" s="2">
        <f t="shared" si="18"/>
        <v>5778.5769371163105</v>
      </c>
      <c r="AM31" s="2">
        <f t="shared" si="18"/>
        <v>8457.219449225473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7822.6460111197321</v>
      </c>
      <c r="AQ31" s="16">
        <f t="shared" ref="AQ31" si="20">IFERROR(M31/AB31, "N.A.")</f>
        <v>9575.8925591353909</v>
      </c>
      <c r="AR31" s="14">
        <f t="shared" ref="AR31" si="21">IFERROR(N31/AC31, "N.A.")</f>
        <v>8972.8345397065295</v>
      </c>
    </row>
    <row r="32" spans="1:44" ht="15" customHeight="1" thickBot="1" x14ac:dyDescent="0.3">
      <c r="A32" s="5" t="s">
        <v>0</v>
      </c>
      <c r="B32" s="28">
        <f>B31+C31</f>
        <v>1806055200.9999967</v>
      </c>
      <c r="C32" s="30"/>
      <c r="D32" s="28">
        <f>D31+E31</f>
        <v>159349609.99999997</v>
      </c>
      <c r="E32" s="30"/>
      <c r="F32" s="28">
        <f>F31+G31</f>
        <v>183208180</v>
      </c>
      <c r="G32" s="30"/>
      <c r="H32" s="28">
        <f>H31+I31</f>
        <v>272410306</v>
      </c>
      <c r="I32" s="30"/>
      <c r="J32" s="28">
        <f>J31+K31</f>
        <v>0</v>
      </c>
      <c r="K32" s="30"/>
      <c r="L32" s="28">
        <f>L31+M31</f>
        <v>2421023296.9999967</v>
      </c>
      <c r="M32" s="29"/>
      <c r="N32" s="23">
        <f>B32+D32+F32+H32+J32</f>
        <v>2421023296.9999967</v>
      </c>
      <c r="P32" s="5" t="s">
        <v>0</v>
      </c>
      <c r="Q32" s="28">
        <f>Q31+R31</f>
        <v>197187</v>
      </c>
      <c r="R32" s="30"/>
      <c r="S32" s="28">
        <f>S31+T31</f>
        <v>17253</v>
      </c>
      <c r="T32" s="30"/>
      <c r="U32" s="28">
        <f>U31+V31</f>
        <v>12355</v>
      </c>
      <c r="V32" s="30"/>
      <c r="W32" s="28">
        <f>W31+X31</f>
        <v>41755</v>
      </c>
      <c r="X32" s="30"/>
      <c r="Y32" s="28">
        <f>Y31+Z31</f>
        <v>1267</v>
      </c>
      <c r="Z32" s="30"/>
      <c r="AA32" s="28">
        <f>AA31+AB31</f>
        <v>269817</v>
      </c>
      <c r="AB32" s="30"/>
      <c r="AC32" s="24">
        <f>Q32+S32+U32+W32+Y32</f>
        <v>269817</v>
      </c>
      <c r="AE32" s="5" t="s">
        <v>0</v>
      </c>
      <c r="AF32" s="31">
        <f>IFERROR(B32/Q32,"N.A.")</f>
        <v>9159.0987286179952</v>
      </c>
      <c r="AG32" s="32"/>
      <c r="AH32" s="31">
        <f>IFERROR(D32/S32,"N.A.")</f>
        <v>9236.052280762764</v>
      </c>
      <c r="AI32" s="32"/>
      <c r="AJ32" s="31">
        <f>IFERROR(F32/U32,"N.A.")</f>
        <v>14828.666936462971</v>
      </c>
      <c r="AK32" s="32"/>
      <c r="AL32" s="31">
        <f>IFERROR(H32/W32,"N.A.")</f>
        <v>6524.0164291701594</v>
      </c>
      <c r="AM32" s="32"/>
      <c r="AN32" s="31">
        <f>IFERROR(J32/Y32,"N.A.")</f>
        <v>0</v>
      </c>
      <c r="AO32" s="32"/>
      <c r="AP32" s="31">
        <f>IFERROR(L32/AA32,"N.A.")</f>
        <v>8972.8345397065295</v>
      </c>
      <c r="AQ32" s="32"/>
      <c r="AR32" s="17">
        <f>IFERROR(N32/AC32, "N.A.")</f>
        <v>8972.8345397065295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22556859.999999996</v>
      </c>
      <c r="C39" s="2"/>
      <c r="D39" s="2">
        <v>5063679.9999999991</v>
      </c>
      <c r="E39" s="2"/>
      <c r="F39" s="2">
        <v>13090750</v>
      </c>
      <c r="G39" s="2"/>
      <c r="H39" s="2">
        <v>53595641.999999993</v>
      </c>
      <c r="I39" s="2"/>
      <c r="J39" s="2">
        <v>0</v>
      </c>
      <c r="K39" s="2"/>
      <c r="L39" s="1">
        <f t="shared" ref="L39:M42" si="22">B39+D39+F39+H39+J39</f>
        <v>94306932</v>
      </c>
      <c r="M39" s="13">
        <f t="shared" si="22"/>
        <v>0</v>
      </c>
      <c r="N39" s="14">
        <f>L39+M39</f>
        <v>94306932</v>
      </c>
      <c r="P39" s="3" t="s">
        <v>12</v>
      </c>
      <c r="Q39" s="2">
        <v>4797</v>
      </c>
      <c r="R39" s="2">
        <v>0</v>
      </c>
      <c r="S39" s="2">
        <v>1005</v>
      </c>
      <c r="T39" s="2">
        <v>0</v>
      </c>
      <c r="U39" s="2">
        <v>1805</v>
      </c>
      <c r="V39" s="2">
        <v>0</v>
      </c>
      <c r="W39" s="2">
        <v>23640</v>
      </c>
      <c r="X39" s="2">
        <v>0</v>
      </c>
      <c r="Y39" s="2">
        <v>1742</v>
      </c>
      <c r="Z39" s="2">
        <v>0</v>
      </c>
      <c r="AA39" s="1">
        <f t="shared" ref="AA39:AB42" si="23">Q39+S39+U39+W39+Y39</f>
        <v>32989</v>
      </c>
      <c r="AB39" s="13">
        <f t="shared" si="23"/>
        <v>0</v>
      </c>
      <c r="AC39" s="14">
        <f>AA39+AB39</f>
        <v>32989</v>
      </c>
      <c r="AE39" s="3" t="s">
        <v>12</v>
      </c>
      <c r="AF39" s="2">
        <f t="shared" ref="AF39:AR42" si="24">IFERROR(B39/Q39, "N.A.")</f>
        <v>4702.2847613091508</v>
      </c>
      <c r="AG39" s="2" t="str">
        <f t="shared" si="24"/>
        <v>N.A.</v>
      </c>
      <c r="AH39" s="2">
        <f t="shared" si="24"/>
        <v>5038.4875621890542</v>
      </c>
      <c r="AI39" s="2" t="str">
        <f t="shared" si="24"/>
        <v>N.A.</v>
      </c>
      <c r="AJ39" s="2">
        <f t="shared" si="24"/>
        <v>7252.4930747922435</v>
      </c>
      <c r="AK39" s="2" t="str">
        <f t="shared" si="24"/>
        <v>N.A.</v>
      </c>
      <c r="AL39" s="2">
        <f t="shared" si="24"/>
        <v>2267.1591370558372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2858.7387310921822</v>
      </c>
      <c r="AQ39" s="16" t="str">
        <f t="shared" si="24"/>
        <v>N.A.</v>
      </c>
      <c r="AR39" s="14">
        <f t="shared" si="24"/>
        <v>2858.7387310921822</v>
      </c>
    </row>
    <row r="40" spans="1:44" ht="15" customHeight="1" thickBot="1" x14ac:dyDescent="0.3">
      <c r="A40" s="3" t="s">
        <v>13</v>
      </c>
      <c r="B40" s="2">
        <v>62230379.999999985</v>
      </c>
      <c r="C40" s="2">
        <v>1728000.0000000002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62230379.999999985</v>
      </c>
      <c r="M40" s="13">
        <f t="shared" si="22"/>
        <v>1728000.0000000002</v>
      </c>
      <c r="N40" s="14">
        <f>L40+M40</f>
        <v>63958379.999999985</v>
      </c>
      <c r="P40" s="3" t="s">
        <v>13</v>
      </c>
      <c r="Q40" s="2">
        <v>11552</v>
      </c>
      <c r="R40" s="2">
        <v>390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11552</v>
      </c>
      <c r="AB40" s="13">
        <f t="shared" si="23"/>
        <v>390</v>
      </c>
      <c r="AC40" s="14">
        <f>AA40+AB40</f>
        <v>11942</v>
      </c>
      <c r="AE40" s="3" t="s">
        <v>13</v>
      </c>
      <c r="AF40" s="2">
        <f t="shared" si="24"/>
        <v>5386.9788781163425</v>
      </c>
      <c r="AG40" s="2">
        <f t="shared" si="24"/>
        <v>4430.7692307692314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5386.9788781163425</v>
      </c>
      <c r="AQ40" s="16">
        <f t="shared" si="24"/>
        <v>4430.7692307692314</v>
      </c>
      <c r="AR40" s="14">
        <f t="shared" si="24"/>
        <v>5355.7511304639074</v>
      </c>
    </row>
    <row r="41" spans="1:44" ht="15" customHeight="1" thickBot="1" x14ac:dyDescent="0.3">
      <c r="A41" s="3" t="s">
        <v>14</v>
      </c>
      <c r="B41" s="2">
        <v>183809134.99999997</v>
      </c>
      <c r="C41" s="2">
        <v>804834874.00000072</v>
      </c>
      <c r="D41" s="2">
        <v>19178460</v>
      </c>
      <c r="E41" s="2">
        <v>20535940</v>
      </c>
      <c r="F41" s="2"/>
      <c r="G41" s="2">
        <v>17141299.999999996</v>
      </c>
      <c r="H41" s="2"/>
      <c r="I41" s="2">
        <v>36640820</v>
      </c>
      <c r="J41" s="2">
        <v>0</v>
      </c>
      <c r="K41" s="2"/>
      <c r="L41" s="1">
        <f t="shared" si="22"/>
        <v>202987594.99999997</v>
      </c>
      <c r="M41" s="13">
        <f t="shared" si="22"/>
        <v>879152934.00000072</v>
      </c>
      <c r="N41" s="14">
        <f>L41+M41</f>
        <v>1082140529.0000007</v>
      </c>
      <c r="P41" s="3" t="s">
        <v>14</v>
      </c>
      <c r="Q41" s="2">
        <v>19205</v>
      </c>
      <c r="R41" s="2">
        <v>101790</v>
      </c>
      <c r="S41" s="2">
        <v>3394</v>
      </c>
      <c r="T41" s="2">
        <v>1564</v>
      </c>
      <c r="U41" s="2">
        <v>0</v>
      </c>
      <c r="V41" s="2">
        <v>3629</v>
      </c>
      <c r="W41" s="2">
        <v>0</v>
      </c>
      <c r="X41" s="2">
        <v>5417</v>
      </c>
      <c r="Y41" s="2">
        <v>2454</v>
      </c>
      <c r="Z41" s="2">
        <v>0</v>
      </c>
      <c r="AA41" s="1">
        <f t="shared" si="23"/>
        <v>25053</v>
      </c>
      <c r="AB41" s="13">
        <f t="shared" si="23"/>
        <v>112400</v>
      </c>
      <c r="AC41" s="14">
        <f>AA41+AB41</f>
        <v>137453</v>
      </c>
      <c r="AE41" s="3" t="s">
        <v>14</v>
      </c>
      <c r="AF41" s="2">
        <f t="shared" si="24"/>
        <v>9570.9000260348857</v>
      </c>
      <c r="AG41" s="2">
        <f t="shared" si="24"/>
        <v>7906.8167206994867</v>
      </c>
      <c r="AH41" s="2">
        <f t="shared" si="24"/>
        <v>5650.6953447259866</v>
      </c>
      <c r="AI41" s="2">
        <f t="shared" si="24"/>
        <v>13130.39641943734</v>
      </c>
      <c r="AJ41" s="2" t="str">
        <f t="shared" si="24"/>
        <v>N.A.</v>
      </c>
      <c r="AK41" s="2">
        <f t="shared" si="24"/>
        <v>4723.4224304216032</v>
      </c>
      <c r="AL41" s="2" t="str">
        <f t="shared" si="24"/>
        <v>N.A.</v>
      </c>
      <c r="AM41" s="2">
        <f t="shared" si="24"/>
        <v>6764.0428281336535</v>
      </c>
      <c r="AN41" s="2">
        <f t="shared" si="24"/>
        <v>0</v>
      </c>
      <c r="AO41" s="2" t="str">
        <f t="shared" si="24"/>
        <v>N.A.</v>
      </c>
      <c r="AP41" s="15">
        <f t="shared" si="24"/>
        <v>8102.3268670418702</v>
      </c>
      <c r="AQ41" s="16">
        <f t="shared" si="24"/>
        <v>7821.6453202847042</v>
      </c>
      <c r="AR41" s="14">
        <f t="shared" si="24"/>
        <v>7872.8040057328735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79</v>
      </c>
      <c r="X42" s="2">
        <v>0</v>
      </c>
      <c r="Y42" s="2">
        <v>0</v>
      </c>
      <c r="Z42" s="2">
        <v>0</v>
      </c>
      <c r="AA42" s="1">
        <f t="shared" si="23"/>
        <v>79</v>
      </c>
      <c r="AB42" s="13">
        <f t="shared" si="23"/>
        <v>0</v>
      </c>
      <c r="AC42" s="14">
        <f>AA42+AB42</f>
        <v>79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0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4">
        <f t="shared" si="24"/>
        <v>0</v>
      </c>
    </row>
    <row r="43" spans="1:44" ht="15" customHeight="1" thickBot="1" x14ac:dyDescent="0.3">
      <c r="A43" s="4" t="s">
        <v>16</v>
      </c>
      <c r="B43" s="2">
        <v>268596375.00000006</v>
      </c>
      <c r="C43" s="2">
        <v>806562874.0000006</v>
      </c>
      <c r="D43" s="2">
        <v>24242140</v>
      </c>
      <c r="E43" s="2">
        <v>20535940</v>
      </c>
      <c r="F43" s="2">
        <v>13090750</v>
      </c>
      <c r="G43" s="2">
        <v>17141299.999999996</v>
      </c>
      <c r="H43" s="2">
        <v>53595642.000000037</v>
      </c>
      <c r="I43" s="2">
        <v>36640820</v>
      </c>
      <c r="J43" s="2">
        <v>0</v>
      </c>
      <c r="K43" s="2"/>
      <c r="L43" s="1">
        <f t="shared" ref="L43" si="25">B43+D43+F43+H43+J43</f>
        <v>359524907.00000012</v>
      </c>
      <c r="M43" s="13">
        <f t="shared" ref="M43" si="26">C43+E43+G43+I43+K43</f>
        <v>880880934.0000006</v>
      </c>
      <c r="N43" s="22">
        <f>L43+M43</f>
        <v>1240405841.0000007</v>
      </c>
      <c r="P43" s="4" t="s">
        <v>16</v>
      </c>
      <c r="Q43" s="2">
        <v>35554</v>
      </c>
      <c r="R43" s="2">
        <v>102180</v>
      </c>
      <c r="S43" s="2">
        <v>4399</v>
      </c>
      <c r="T43" s="2">
        <v>1564</v>
      </c>
      <c r="U43" s="2">
        <v>1805</v>
      </c>
      <c r="V43" s="2">
        <v>3629</v>
      </c>
      <c r="W43" s="2">
        <v>23719</v>
      </c>
      <c r="X43" s="2">
        <v>5417</v>
      </c>
      <c r="Y43" s="2">
        <v>4196</v>
      </c>
      <c r="Z43" s="2">
        <v>0</v>
      </c>
      <c r="AA43" s="1">
        <f t="shared" ref="AA43" si="27">Q43+S43+U43+W43+Y43</f>
        <v>69673</v>
      </c>
      <c r="AB43" s="13">
        <f t="shared" ref="AB43" si="28">R43+T43+V43+X43+Z43</f>
        <v>112790</v>
      </c>
      <c r="AC43" s="22">
        <f>AA43+AB43</f>
        <v>182463</v>
      </c>
      <c r="AE43" s="4" t="s">
        <v>16</v>
      </c>
      <c r="AF43" s="2">
        <f t="shared" ref="AF43:AO43" si="29">IFERROR(B43/Q43, "N.A.")</f>
        <v>7554.6035607807862</v>
      </c>
      <c r="AG43" s="2">
        <f t="shared" si="29"/>
        <v>7893.5493638676899</v>
      </c>
      <c r="AH43" s="2">
        <f t="shared" si="29"/>
        <v>5510.8297340304616</v>
      </c>
      <c r="AI43" s="2">
        <f t="shared" si="29"/>
        <v>13130.39641943734</v>
      </c>
      <c r="AJ43" s="2">
        <f t="shared" si="29"/>
        <v>7252.4930747922435</v>
      </c>
      <c r="AK43" s="2">
        <f t="shared" si="29"/>
        <v>4723.4224304216032</v>
      </c>
      <c r="AL43" s="2">
        <f t="shared" si="29"/>
        <v>2259.6079935916368</v>
      </c>
      <c r="AM43" s="2">
        <f t="shared" si="29"/>
        <v>6764.0428281336535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5160.1754912232873</v>
      </c>
      <c r="AQ43" s="16">
        <f t="shared" ref="AQ43" si="31">IFERROR(M43/AB43, "N.A.")</f>
        <v>7809.9205071371625</v>
      </c>
      <c r="AR43" s="14">
        <f t="shared" ref="AR43" si="32">IFERROR(N43/AC43, "N.A.")</f>
        <v>6798.1225837567108</v>
      </c>
    </row>
    <row r="44" spans="1:44" ht="15" customHeight="1" thickBot="1" x14ac:dyDescent="0.3">
      <c r="A44" s="5" t="s">
        <v>0</v>
      </c>
      <c r="B44" s="28">
        <f>B43+C43</f>
        <v>1075159249.0000007</v>
      </c>
      <c r="C44" s="30"/>
      <c r="D44" s="28">
        <f>D43+E43</f>
        <v>44778080</v>
      </c>
      <c r="E44" s="30"/>
      <c r="F44" s="28">
        <f>F43+G43</f>
        <v>30232049.999999996</v>
      </c>
      <c r="G44" s="30"/>
      <c r="H44" s="28">
        <f>H43+I43</f>
        <v>90236462.00000003</v>
      </c>
      <c r="I44" s="30"/>
      <c r="J44" s="28">
        <f>J43+K43</f>
        <v>0</v>
      </c>
      <c r="K44" s="30"/>
      <c r="L44" s="28">
        <f>L43+M43</f>
        <v>1240405841.0000007</v>
      </c>
      <c r="M44" s="29"/>
      <c r="N44" s="23">
        <f>B44+D44+F44+H44+J44</f>
        <v>1240405841.0000007</v>
      </c>
      <c r="P44" s="5" t="s">
        <v>0</v>
      </c>
      <c r="Q44" s="28">
        <f>Q43+R43</f>
        <v>137734</v>
      </c>
      <c r="R44" s="30"/>
      <c r="S44" s="28">
        <f>S43+T43</f>
        <v>5963</v>
      </c>
      <c r="T44" s="30"/>
      <c r="U44" s="28">
        <f>U43+V43</f>
        <v>5434</v>
      </c>
      <c r="V44" s="30"/>
      <c r="W44" s="28">
        <f>W43+X43</f>
        <v>29136</v>
      </c>
      <c r="X44" s="30"/>
      <c r="Y44" s="28">
        <f>Y43+Z43</f>
        <v>4196</v>
      </c>
      <c r="Z44" s="30"/>
      <c r="AA44" s="28">
        <f>AA43+AB43</f>
        <v>182463</v>
      </c>
      <c r="AB44" s="29"/>
      <c r="AC44" s="23">
        <f>Q44+S44+U44+W44+Y44</f>
        <v>182463</v>
      </c>
      <c r="AE44" s="5" t="s">
        <v>0</v>
      </c>
      <c r="AF44" s="31">
        <f>IFERROR(B44/Q44,"N.A.")</f>
        <v>7806.055505539669</v>
      </c>
      <c r="AG44" s="32"/>
      <c r="AH44" s="31">
        <f>IFERROR(D44/S44,"N.A.")</f>
        <v>7509.320811671977</v>
      </c>
      <c r="AI44" s="32"/>
      <c r="AJ44" s="31">
        <f>IFERROR(F44/U44,"N.A.")</f>
        <v>5563.498343761501</v>
      </c>
      <c r="AK44" s="32"/>
      <c r="AL44" s="31">
        <f>IFERROR(H44/W44,"N.A.")</f>
        <v>3097.0779104887433</v>
      </c>
      <c r="AM44" s="32"/>
      <c r="AN44" s="31">
        <f>IFERROR(J44/Y44,"N.A.")</f>
        <v>0</v>
      </c>
      <c r="AO44" s="32"/>
      <c r="AP44" s="31">
        <f>IFERROR(L44/AA44,"N.A.")</f>
        <v>6798.1225837567108</v>
      </c>
      <c r="AQ44" s="32"/>
      <c r="AR44" s="17">
        <f>IFERROR(N44/AC44, "N.A.")</f>
        <v>6798.1225837567108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21656520</v>
      </c>
      <c r="C15" s="2"/>
      <c r="D15" s="2">
        <v>8352999.9999999991</v>
      </c>
      <c r="E15" s="2"/>
      <c r="F15" s="2">
        <v>8359200.0000000009</v>
      </c>
      <c r="G15" s="2"/>
      <c r="H15" s="2">
        <v>19170538.000000004</v>
      </c>
      <c r="I15" s="2"/>
      <c r="J15" s="2">
        <v>0</v>
      </c>
      <c r="K15" s="2"/>
      <c r="L15" s="1">
        <f t="shared" ref="L15:M18" si="0">B15+D15+F15+H15+J15</f>
        <v>57539258</v>
      </c>
      <c r="M15" s="13">
        <f t="shared" si="0"/>
        <v>0</v>
      </c>
      <c r="N15" s="14">
        <f>L15+M15</f>
        <v>57539258</v>
      </c>
      <c r="P15" s="3" t="s">
        <v>12</v>
      </c>
      <c r="Q15" s="2">
        <v>3842</v>
      </c>
      <c r="R15" s="2">
        <v>0</v>
      </c>
      <c r="S15" s="2">
        <v>860</v>
      </c>
      <c r="T15" s="2">
        <v>0</v>
      </c>
      <c r="U15" s="2">
        <v>772</v>
      </c>
      <c r="V15" s="2">
        <v>0</v>
      </c>
      <c r="W15" s="2">
        <v>6727</v>
      </c>
      <c r="X15" s="2">
        <v>0</v>
      </c>
      <c r="Y15" s="2">
        <v>942</v>
      </c>
      <c r="Z15" s="2">
        <v>0</v>
      </c>
      <c r="AA15" s="1">
        <f t="shared" ref="AA15:AB18" si="1">Q15+S15+U15+W15+Y15</f>
        <v>13143</v>
      </c>
      <c r="AB15" s="13">
        <f t="shared" si="1"/>
        <v>0</v>
      </c>
      <c r="AC15" s="14">
        <f>AA15+AB15</f>
        <v>13143</v>
      </c>
      <c r="AE15" s="3" t="s">
        <v>12</v>
      </c>
      <c r="AF15" s="2">
        <f t="shared" ref="AF15:AR18" si="2">IFERROR(B15/Q15, "N.A.")</f>
        <v>5636.7829255596043</v>
      </c>
      <c r="AG15" s="2" t="str">
        <f t="shared" si="2"/>
        <v>N.A.</v>
      </c>
      <c r="AH15" s="2">
        <f t="shared" si="2"/>
        <v>9712.790697674418</v>
      </c>
      <c r="AI15" s="2" t="str">
        <f t="shared" si="2"/>
        <v>N.A.</v>
      </c>
      <c r="AJ15" s="2">
        <f t="shared" si="2"/>
        <v>10827.9792746114</v>
      </c>
      <c r="AK15" s="2" t="str">
        <f t="shared" si="2"/>
        <v>N.A.</v>
      </c>
      <c r="AL15" s="2">
        <f t="shared" si="2"/>
        <v>2849.7900995986329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4377.9394354409187</v>
      </c>
      <c r="AQ15" s="16" t="str">
        <f t="shared" si="2"/>
        <v>N.A.</v>
      </c>
      <c r="AR15" s="14">
        <f t="shared" si="2"/>
        <v>4377.9394354409187</v>
      </c>
    </row>
    <row r="16" spans="1:44" ht="15" customHeight="1" thickBot="1" x14ac:dyDescent="0.3">
      <c r="A16" s="3" t="s">
        <v>13</v>
      </c>
      <c r="B16" s="2">
        <v>3631119.9999999995</v>
      </c>
      <c r="C16" s="2">
        <v>600000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3631119.9999999995</v>
      </c>
      <c r="M16" s="13">
        <f t="shared" si="0"/>
        <v>600000</v>
      </c>
      <c r="N16" s="14">
        <f>L16+M16</f>
        <v>4231120</v>
      </c>
      <c r="P16" s="3" t="s">
        <v>13</v>
      </c>
      <c r="Q16" s="2">
        <v>997</v>
      </c>
      <c r="R16" s="2">
        <v>200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997</v>
      </c>
      <c r="AB16" s="13">
        <f t="shared" si="1"/>
        <v>200</v>
      </c>
      <c r="AC16" s="14">
        <f>AA16+AB16</f>
        <v>1197</v>
      </c>
      <c r="AE16" s="3" t="s">
        <v>13</v>
      </c>
      <c r="AF16" s="2">
        <f t="shared" si="2"/>
        <v>3642.0461384152454</v>
      </c>
      <c r="AG16" s="2">
        <f t="shared" si="2"/>
        <v>3000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3642.0461384152454</v>
      </c>
      <c r="AQ16" s="16">
        <f t="shared" si="2"/>
        <v>3000</v>
      </c>
      <c r="AR16" s="14">
        <f t="shared" si="2"/>
        <v>3534.7702589807855</v>
      </c>
    </row>
    <row r="17" spans="1:44" ht="15" customHeight="1" thickBot="1" x14ac:dyDescent="0.3">
      <c r="A17" s="3" t="s">
        <v>14</v>
      </c>
      <c r="B17" s="2">
        <v>41880810.000000007</v>
      </c>
      <c r="C17" s="2">
        <v>42271490.000000015</v>
      </c>
      <c r="D17" s="2">
        <v>250000</v>
      </c>
      <c r="E17" s="2"/>
      <c r="F17" s="2"/>
      <c r="G17" s="2">
        <v>8510560</v>
      </c>
      <c r="H17" s="2"/>
      <c r="I17" s="2">
        <v>258000</v>
      </c>
      <c r="J17" s="2">
        <v>0</v>
      </c>
      <c r="K17" s="2"/>
      <c r="L17" s="1">
        <f t="shared" si="0"/>
        <v>42130810.000000007</v>
      </c>
      <c r="M17" s="13">
        <f t="shared" si="0"/>
        <v>51040050.000000015</v>
      </c>
      <c r="N17" s="14">
        <f>L17+M17</f>
        <v>93170860.00000003</v>
      </c>
      <c r="P17" s="3" t="s">
        <v>14</v>
      </c>
      <c r="Q17" s="2">
        <v>6893</v>
      </c>
      <c r="R17" s="2">
        <v>4043</v>
      </c>
      <c r="S17" s="2">
        <v>250</v>
      </c>
      <c r="T17" s="2">
        <v>0</v>
      </c>
      <c r="U17" s="2">
        <v>0</v>
      </c>
      <c r="V17" s="2">
        <v>653</v>
      </c>
      <c r="W17" s="2">
        <v>0</v>
      </c>
      <c r="X17" s="2">
        <v>481</v>
      </c>
      <c r="Y17" s="2">
        <v>681</v>
      </c>
      <c r="Z17" s="2">
        <v>0</v>
      </c>
      <c r="AA17" s="1">
        <f t="shared" si="1"/>
        <v>7824</v>
      </c>
      <c r="AB17" s="13">
        <f t="shared" si="1"/>
        <v>5177</v>
      </c>
      <c r="AC17" s="14">
        <f>AA17+AB17</f>
        <v>13001</v>
      </c>
      <c r="AE17" s="3" t="s">
        <v>14</v>
      </c>
      <c r="AF17" s="2">
        <f t="shared" si="2"/>
        <v>6075.8465109531417</v>
      </c>
      <c r="AG17" s="2">
        <f t="shared" si="2"/>
        <v>10455.476131585459</v>
      </c>
      <c r="AH17" s="2">
        <f t="shared" si="2"/>
        <v>1000</v>
      </c>
      <c r="AI17" s="2" t="str">
        <f t="shared" si="2"/>
        <v>N.A.</v>
      </c>
      <c r="AJ17" s="2" t="str">
        <f t="shared" si="2"/>
        <v>N.A.</v>
      </c>
      <c r="AK17" s="2">
        <f t="shared" si="2"/>
        <v>13033.01684532925</v>
      </c>
      <c r="AL17" s="2" t="str">
        <f t="shared" si="2"/>
        <v>N.A.</v>
      </c>
      <c r="AM17" s="2">
        <f t="shared" si="2"/>
        <v>536.38253638253639</v>
      </c>
      <c r="AN17" s="2">
        <f t="shared" si="2"/>
        <v>0</v>
      </c>
      <c r="AO17" s="2" t="str">
        <f t="shared" si="2"/>
        <v>N.A.</v>
      </c>
      <c r="AP17" s="15">
        <f t="shared" si="2"/>
        <v>5384.8172290388557</v>
      </c>
      <c r="AQ17" s="16">
        <f t="shared" si="2"/>
        <v>9859.0013521344445</v>
      </c>
      <c r="AR17" s="14">
        <f t="shared" si="2"/>
        <v>7166.4379663102864</v>
      </c>
    </row>
    <row r="18" spans="1:44" ht="15" customHeight="1" thickBot="1" x14ac:dyDescent="0.3">
      <c r="A18" s="3" t="s">
        <v>15</v>
      </c>
      <c r="B18" s="2">
        <v>25376622</v>
      </c>
      <c r="C18" s="2">
        <v>2256456</v>
      </c>
      <c r="D18" s="2"/>
      <c r="E18" s="2"/>
      <c r="F18" s="2"/>
      <c r="G18" s="2">
        <v>7409200</v>
      </c>
      <c r="H18" s="2">
        <v>10557626.000000004</v>
      </c>
      <c r="I18" s="2"/>
      <c r="J18" s="2">
        <v>0</v>
      </c>
      <c r="K18" s="2"/>
      <c r="L18" s="1">
        <f t="shared" si="0"/>
        <v>35934248</v>
      </c>
      <c r="M18" s="13">
        <f t="shared" si="0"/>
        <v>9665656</v>
      </c>
      <c r="N18" s="14">
        <f>L18+M18</f>
        <v>45599904</v>
      </c>
      <c r="P18" s="3" t="s">
        <v>15</v>
      </c>
      <c r="Q18" s="2">
        <v>5774</v>
      </c>
      <c r="R18" s="2">
        <v>298</v>
      </c>
      <c r="S18" s="2">
        <v>0</v>
      </c>
      <c r="T18" s="2">
        <v>0</v>
      </c>
      <c r="U18" s="2">
        <v>0</v>
      </c>
      <c r="V18" s="2">
        <v>1410</v>
      </c>
      <c r="W18" s="2">
        <v>7329</v>
      </c>
      <c r="X18" s="2">
        <v>0</v>
      </c>
      <c r="Y18" s="2">
        <v>2134</v>
      </c>
      <c r="Z18" s="2">
        <v>0</v>
      </c>
      <c r="AA18" s="1">
        <f t="shared" si="1"/>
        <v>15237</v>
      </c>
      <c r="AB18" s="13">
        <f t="shared" si="1"/>
        <v>1708</v>
      </c>
      <c r="AC18" s="22">
        <f>AA18+AB18</f>
        <v>16945</v>
      </c>
      <c r="AE18" s="3" t="s">
        <v>15</v>
      </c>
      <c r="AF18" s="2">
        <f t="shared" si="2"/>
        <v>4394.9812954624176</v>
      </c>
      <c r="AG18" s="2">
        <f t="shared" si="2"/>
        <v>7572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5254.7517730496456</v>
      </c>
      <c r="AL18" s="2">
        <f t="shared" si="2"/>
        <v>1440.5274935188979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2358.3545317319681</v>
      </c>
      <c r="AQ18" s="16">
        <f t="shared" si="2"/>
        <v>5659.0491803278692</v>
      </c>
      <c r="AR18" s="14">
        <f t="shared" si="2"/>
        <v>2691.0536441428148</v>
      </c>
    </row>
    <row r="19" spans="1:44" ht="15" customHeight="1" thickBot="1" x14ac:dyDescent="0.3">
      <c r="A19" s="4" t="s">
        <v>16</v>
      </c>
      <c r="B19" s="2">
        <v>92545072</v>
      </c>
      <c r="C19" s="2">
        <v>45127946.000000007</v>
      </c>
      <c r="D19" s="2">
        <v>8603000</v>
      </c>
      <c r="E19" s="2"/>
      <c r="F19" s="2">
        <v>8359200.0000000009</v>
      </c>
      <c r="G19" s="2">
        <v>15919759.999999998</v>
      </c>
      <c r="H19" s="2">
        <v>29728163.999999985</v>
      </c>
      <c r="I19" s="2">
        <v>258000</v>
      </c>
      <c r="J19" s="2">
        <v>0</v>
      </c>
      <c r="K19" s="2"/>
      <c r="L19" s="1">
        <f t="shared" ref="L19" si="3">B19+D19+F19+H19+J19</f>
        <v>139235436</v>
      </c>
      <c r="M19" s="13">
        <f t="shared" ref="M19" si="4">C19+E19+G19+I19+K19</f>
        <v>61305706.000000007</v>
      </c>
      <c r="N19" s="22">
        <f>L19+M19</f>
        <v>200541142</v>
      </c>
      <c r="P19" s="4" t="s">
        <v>16</v>
      </c>
      <c r="Q19" s="2">
        <v>17506</v>
      </c>
      <c r="R19" s="2">
        <v>4541</v>
      </c>
      <c r="S19" s="2">
        <v>1110</v>
      </c>
      <c r="T19" s="2">
        <v>0</v>
      </c>
      <c r="U19" s="2">
        <v>772</v>
      </c>
      <c r="V19" s="2">
        <v>2063</v>
      </c>
      <c r="W19" s="2">
        <v>14056</v>
      </c>
      <c r="X19" s="2">
        <v>481</v>
      </c>
      <c r="Y19" s="2">
        <v>3757</v>
      </c>
      <c r="Z19" s="2">
        <v>0</v>
      </c>
      <c r="AA19" s="1">
        <f t="shared" ref="AA19" si="5">Q19+S19+U19+W19+Y19</f>
        <v>37201</v>
      </c>
      <c r="AB19" s="13">
        <f t="shared" ref="AB19" si="6">R19+T19+V19+X19+Z19</f>
        <v>7085</v>
      </c>
      <c r="AC19" s="14">
        <f>AA19+AB19</f>
        <v>44286</v>
      </c>
      <c r="AE19" s="4" t="s">
        <v>16</v>
      </c>
      <c r="AF19" s="2">
        <f t="shared" ref="AF19:AO19" si="7">IFERROR(B19/Q19, "N.A.")</f>
        <v>5286.4773220610077</v>
      </c>
      <c r="AG19" s="2">
        <f t="shared" si="7"/>
        <v>9937.8872495045161</v>
      </c>
      <c r="AH19" s="2">
        <f t="shared" si="7"/>
        <v>7750.4504504504503</v>
      </c>
      <c r="AI19" s="2" t="str">
        <f t="shared" si="7"/>
        <v>N.A.</v>
      </c>
      <c r="AJ19" s="2">
        <f t="shared" si="7"/>
        <v>10827.9792746114</v>
      </c>
      <c r="AK19" s="2">
        <f t="shared" si="7"/>
        <v>7716.800775569558</v>
      </c>
      <c r="AL19" s="2">
        <f t="shared" si="7"/>
        <v>2114.9803642572556</v>
      </c>
      <c r="AM19" s="2">
        <f t="shared" si="7"/>
        <v>536.38253638253639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3742.7874519502166</v>
      </c>
      <c r="AQ19" s="16">
        <f t="shared" ref="AQ19" si="9">IFERROR(M19/AB19, "N.A.")</f>
        <v>8652.8872265349346</v>
      </c>
      <c r="AR19" s="14">
        <f t="shared" ref="AR19" si="10">IFERROR(N19/AC19, "N.A.")</f>
        <v>4528.3191527796598</v>
      </c>
    </row>
    <row r="20" spans="1:44" ht="15" customHeight="1" thickBot="1" x14ac:dyDescent="0.3">
      <c r="A20" s="5" t="s">
        <v>0</v>
      </c>
      <c r="B20" s="28">
        <f>B19+C19</f>
        <v>137673018</v>
      </c>
      <c r="C20" s="30"/>
      <c r="D20" s="28">
        <f>D19+E19</f>
        <v>8603000</v>
      </c>
      <c r="E20" s="30"/>
      <c r="F20" s="28">
        <f>F19+G19</f>
        <v>24278960</v>
      </c>
      <c r="G20" s="30"/>
      <c r="H20" s="28">
        <f>H19+I19</f>
        <v>29986163.999999985</v>
      </c>
      <c r="I20" s="30"/>
      <c r="J20" s="28">
        <f>J19+K19</f>
        <v>0</v>
      </c>
      <c r="K20" s="30"/>
      <c r="L20" s="28">
        <f>L19+M19</f>
        <v>200541142</v>
      </c>
      <c r="M20" s="29"/>
      <c r="N20" s="23">
        <f>B20+D20+F20+H20+J20</f>
        <v>200541142</v>
      </c>
      <c r="P20" s="5" t="s">
        <v>0</v>
      </c>
      <c r="Q20" s="28">
        <f>Q19+R19</f>
        <v>22047</v>
      </c>
      <c r="R20" s="30"/>
      <c r="S20" s="28">
        <f>S19+T19</f>
        <v>1110</v>
      </c>
      <c r="T20" s="30"/>
      <c r="U20" s="28">
        <f>U19+V19</f>
        <v>2835</v>
      </c>
      <c r="V20" s="30"/>
      <c r="W20" s="28">
        <f>W19+X19</f>
        <v>14537</v>
      </c>
      <c r="X20" s="30"/>
      <c r="Y20" s="28">
        <f>Y19+Z19</f>
        <v>3757</v>
      </c>
      <c r="Z20" s="30"/>
      <c r="AA20" s="28">
        <f>AA19+AB19</f>
        <v>44286</v>
      </c>
      <c r="AB20" s="30"/>
      <c r="AC20" s="24">
        <f>Q20+S20+U20+W20+Y20</f>
        <v>44286</v>
      </c>
      <c r="AE20" s="5" t="s">
        <v>0</v>
      </c>
      <c r="AF20" s="31">
        <f>IFERROR(B20/Q20,"N.A.")</f>
        <v>6244.5238808001086</v>
      </c>
      <c r="AG20" s="32"/>
      <c r="AH20" s="31">
        <f>IFERROR(D20/S20,"N.A.")</f>
        <v>7750.4504504504503</v>
      </c>
      <c r="AI20" s="32"/>
      <c r="AJ20" s="31">
        <f>IFERROR(F20/U20,"N.A.")</f>
        <v>8564.0070546737206</v>
      </c>
      <c r="AK20" s="32"/>
      <c r="AL20" s="31">
        <f>IFERROR(H20/W20,"N.A.")</f>
        <v>2062.7477471280172</v>
      </c>
      <c r="AM20" s="32"/>
      <c r="AN20" s="31">
        <f>IFERROR(J20/Y20,"N.A.")</f>
        <v>0</v>
      </c>
      <c r="AO20" s="32"/>
      <c r="AP20" s="31">
        <f>IFERROR(L20/AA20,"N.A.")</f>
        <v>4528.3191527796598</v>
      </c>
      <c r="AQ20" s="32"/>
      <c r="AR20" s="17">
        <f>IFERROR(N20/AC20, "N.A.")</f>
        <v>4528.3191527796598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14802750.000000002</v>
      </c>
      <c r="C27" s="2"/>
      <c r="D27" s="2">
        <v>8352999.9999999991</v>
      </c>
      <c r="E27" s="2"/>
      <c r="F27" s="2">
        <v>6209200</v>
      </c>
      <c r="G27" s="2"/>
      <c r="H27" s="2">
        <v>10802199.999999998</v>
      </c>
      <c r="I27" s="2"/>
      <c r="J27" s="2">
        <v>0</v>
      </c>
      <c r="K27" s="2"/>
      <c r="L27" s="1">
        <f t="shared" ref="L27:M30" si="11">B27+D27+F27+H27+J27</f>
        <v>40167150</v>
      </c>
      <c r="M27" s="13">
        <f t="shared" si="11"/>
        <v>0</v>
      </c>
      <c r="N27" s="14">
        <f>L27+M27</f>
        <v>40167150</v>
      </c>
      <c r="P27" s="3" t="s">
        <v>12</v>
      </c>
      <c r="Q27" s="2">
        <v>2189</v>
      </c>
      <c r="R27" s="2">
        <v>0</v>
      </c>
      <c r="S27" s="2">
        <v>860</v>
      </c>
      <c r="T27" s="2">
        <v>0</v>
      </c>
      <c r="U27" s="2">
        <v>572</v>
      </c>
      <c r="V27" s="2">
        <v>0</v>
      </c>
      <c r="W27" s="2">
        <v>1825</v>
      </c>
      <c r="X27" s="2">
        <v>0</v>
      </c>
      <c r="Y27" s="2">
        <v>200</v>
      </c>
      <c r="Z27" s="2">
        <v>0</v>
      </c>
      <c r="AA27" s="1">
        <f t="shared" ref="AA27:AB30" si="12">Q27+S27+U27+W27+Y27</f>
        <v>5646</v>
      </c>
      <c r="AB27" s="13">
        <f t="shared" si="12"/>
        <v>0</v>
      </c>
      <c r="AC27" s="14">
        <f>AA27+AB27</f>
        <v>5646</v>
      </c>
      <c r="AE27" s="3" t="s">
        <v>12</v>
      </c>
      <c r="AF27" s="2">
        <f t="shared" ref="AF27:AR30" si="13">IFERROR(B27/Q27, "N.A.")</f>
        <v>6762.3343992690734</v>
      </c>
      <c r="AG27" s="2" t="str">
        <f t="shared" si="13"/>
        <v>N.A.</v>
      </c>
      <c r="AH27" s="2">
        <f t="shared" si="13"/>
        <v>9712.790697674418</v>
      </c>
      <c r="AI27" s="2" t="str">
        <f t="shared" si="13"/>
        <v>N.A.</v>
      </c>
      <c r="AJ27" s="2">
        <f t="shared" si="13"/>
        <v>10855.244755244756</v>
      </c>
      <c r="AK27" s="2" t="str">
        <f t="shared" si="13"/>
        <v>N.A.</v>
      </c>
      <c r="AL27" s="2">
        <f t="shared" si="13"/>
        <v>5919.0136986301359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7114.2667375132842</v>
      </c>
      <c r="AQ27" s="16" t="str">
        <f t="shared" si="13"/>
        <v>N.A.</v>
      </c>
      <c r="AR27" s="14">
        <f t="shared" si="13"/>
        <v>7114.2667375132842</v>
      </c>
    </row>
    <row r="28" spans="1:44" ht="15" customHeight="1" thickBot="1" x14ac:dyDescent="0.3">
      <c r="A28" s="3" t="s">
        <v>13</v>
      </c>
      <c r="B28" s="2">
        <v>301000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301000</v>
      </c>
      <c r="M28" s="13">
        <f t="shared" si="11"/>
        <v>0</v>
      </c>
      <c r="N28" s="14">
        <f>L28+M28</f>
        <v>301000</v>
      </c>
      <c r="P28" s="3" t="s">
        <v>13</v>
      </c>
      <c r="Q28" s="2">
        <v>50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50</v>
      </c>
      <c r="AB28" s="13">
        <f t="shared" si="12"/>
        <v>0</v>
      </c>
      <c r="AC28" s="14">
        <f>AA28+AB28</f>
        <v>50</v>
      </c>
      <c r="AE28" s="3" t="s">
        <v>13</v>
      </c>
      <c r="AF28" s="2">
        <f t="shared" si="13"/>
        <v>6020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6020</v>
      </c>
      <c r="AQ28" s="16" t="str">
        <f t="shared" si="13"/>
        <v>N.A.</v>
      </c>
      <c r="AR28" s="14">
        <f t="shared" si="13"/>
        <v>6020</v>
      </c>
    </row>
    <row r="29" spans="1:44" ht="15" customHeight="1" thickBot="1" x14ac:dyDescent="0.3">
      <c r="A29" s="3" t="s">
        <v>14</v>
      </c>
      <c r="B29" s="2">
        <v>17092440</v>
      </c>
      <c r="C29" s="2">
        <v>28814250.000000004</v>
      </c>
      <c r="D29" s="2">
        <v>0</v>
      </c>
      <c r="E29" s="2"/>
      <c r="F29" s="2"/>
      <c r="G29" s="2">
        <v>3600000</v>
      </c>
      <c r="H29" s="2"/>
      <c r="I29" s="2">
        <v>0</v>
      </c>
      <c r="J29" s="2">
        <v>0</v>
      </c>
      <c r="K29" s="2"/>
      <c r="L29" s="1">
        <f t="shared" si="11"/>
        <v>17092440</v>
      </c>
      <c r="M29" s="13">
        <f t="shared" si="11"/>
        <v>32414250.000000004</v>
      </c>
      <c r="N29" s="14">
        <f>L29+M29</f>
        <v>49506690</v>
      </c>
      <c r="P29" s="3" t="s">
        <v>14</v>
      </c>
      <c r="Q29" s="2">
        <v>2531</v>
      </c>
      <c r="R29" s="2">
        <v>2768</v>
      </c>
      <c r="S29" s="2">
        <v>200</v>
      </c>
      <c r="T29" s="2">
        <v>0</v>
      </c>
      <c r="U29" s="2">
        <v>0</v>
      </c>
      <c r="V29" s="2">
        <v>200</v>
      </c>
      <c r="W29" s="2">
        <v>0</v>
      </c>
      <c r="X29" s="2">
        <v>281</v>
      </c>
      <c r="Y29" s="2">
        <v>281</v>
      </c>
      <c r="Z29" s="2">
        <v>0</v>
      </c>
      <c r="AA29" s="1">
        <f t="shared" si="12"/>
        <v>3012</v>
      </c>
      <c r="AB29" s="13">
        <f t="shared" si="12"/>
        <v>3249</v>
      </c>
      <c r="AC29" s="14">
        <f>AA29+AB29</f>
        <v>6261</v>
      </c>
      <c r="AE29" s="3" t="s">
        <v>14</v>
      </c>
      <c r="AF29" s="2">
        <f t="shared" si="13"/>
        <v>6753.2358751481624</v>
      </c>
      <c r="AG29" s="2">
        <f t="shared" si="13"/>
        <v>10409.772398843932</v>
      </c>
      <c r="AH29" s="2">
        <f t="shared" si="13"/>
        <v>0</v>
      </c>
      <c r="AI29" s="2" t="str">
        <f t="shared" si="13"/>
        <v>N.A.</v>
      </c>
      <c r="AJ29" s="2" t="str">
        <f t="shared" si="13"/>
        <v>N.A.</v>
      </c>
      <c r="AK29" s="2">
        <f t="shared" si="13"/>
        <v>18000</v>
      </c>
      <c r="AL29" s="2" t="str">
        <f t="shared" si="13"/>
        <v>N.A.</v>
      </c>
      <c r="AM29" s="2">
        <f t="shared" si="13"/>
        <v>0</v>
      </c>
      <c r="AN29" s="2">
        <f t="shared" si="13"/>
        <v>0</v>
      </c>
      <c r="AO29" s="2" t="str">
        <f t="shared" si="13"/>
        <v>N.A.</v>
      </c>
      <c r="AP29" s="15">
        <f t="shared" si="13"/>
        <v>5674.7808764940237</v>
      </c>
      <c r="AQ29" s="16">
        <f t="shared" si="13"/>
        <v>9976.6851338873512</v>
      </c>
      <c r="AR29" s="14">
        <f t="shared" si="13"/>
        <v>7907.1538092956398</v>
      </c>
    </row>
    <row r="30" spans="1:44" ht="15" customHeight="1" thickBot="1" x14ac:dyDescent="0.3">
      <c r="A30" s="3" t="s">
        <v>15</v>
      </c>
      <c r="B30" s="2">
        <v>25118622</v>
      </c>
      <c r="C30" s="2"/>
      <c r="D30" s="2"/>
      <c r="E30" s="2"/>
      <c r="F30" s="2"/>
      <c r="G30" s="2">
        <v>6936000</v>
      </c>
      <c r="H30" s="2">
        <v>10476026.000000004</v>
      </c>
      <c r="I30" s="2"/>
      <c r="J30" s="2">
        <v>0</v>
      </c>
      <c r="K30" s="2"/>
      <c r="L30" s="1">
        <f t="shared" si="11"/>
        <v>35594648</v>
      </c>
      <c r="M30" s="13">
        <f t="shared" si="11"/>
        <v>6936000</v>
      </c>
      <c r="N30" s="14">
        <f>L30+M30</f>
        <v>42530648</v>
      </c>
      <c r="P30" s="3" t="s">
        <v>15</v>
      </c>
      <c r="Q30" s="2">
        <v>5574</v>
      </c>
      <c r="R30" s="2">
        <v>0</v>
      </c>
      <c r="S30" s="2">
        <v>0</v>
      </c>
      <c r="T30" s="2">
        <v>0</v>
      </c>
      <c r="U30" s="2">
        <v>0</v>
      </c>
      <c r="V30" s="2">
        <v>1088</v>
      </c>
      <c r="W30" s="2">
        <v>6709</v>
      </c>
      <c r="X30" s="2">
        <v>0</v>
      </c>
      <c r="Y30" s="2">
        <v>1216</v>
      </c>
      <c r="Z30" s="2">
        <v>0</v>
      </c>
      <c r="AA30" s="1">
        <f t="shared" si="12"/>
        <v>13499</v>
      </c>
      <c r="AB30" s="13">
        <f t="shared" si="12"/>
        <v>1088</v>
      </c>
      <c r="AC30" s="22">
        <f>AA30+AB30</f>
        <v>14587</v>
      </c>
      <c r="AE30" s="3" t="s">
        <v>15</v>
      </c>
      <c r="AF30" s="2">
        <f t="shared" si="13"/>
        <v>4506.3907427341228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6375</v>
      </c>
      <c r="AL30" s="2">
        <f t="shared" si="13"/>
        <v>1561.4884483529593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2636.8359137713906</v>
      </c>
      <c r="AQ30" s="16">
        <f t="shared" si="13"/>
        <v>6375</v>
      </c>
      <c r="AR30" s="14">
        <f t="shared" si="13"/>
        <v>2915.6542126551039</v>
      </c>
    </row>
    <row r="31" spans="1:44" ht="15" customHeight="1" thickBot="1" x14ac:dyDescent="0.3">
      <c r="A31" s="4" t="s">
        <v>16</v>
      </c>
      <c r="B31" s="2">
        <v>57314811.999999993</v>
      </c>
      <c r="C31" s="2">
        <v>28814250.000000004</v>
      </c>
      <c r="D31" s="2">
        <v>8352999.9999999991</v>
      </c>
      <c r="E31" s="2"/>
      <c r="F31" s="2">
        <v>6209200</v>
      </c>
      <c r="G31" s="2">
        <v>10535999.999999998</v>
      </c>
      <c r="H31" s="2">
        <v>21278226</v>
      </c>
      <c r="I31" s="2">
        <v>0</v>
      </c>
      <c r="J31" s="2">
        <v>0</v>
      </c>
      <c r="K31" s="2"/>
      <c r="L31" s="1">
        <f t="shared" ref="L31" si="14">B31+D31+F31+H31+J31</f>
        <v>93155238</v>
      </c>
      <c r="M31" s="13">
        <f t="shared" ref="M31" si="15">C31+E31+G31+I31+K31</f>
        <v>39350250</v>
      </c>
      <c r="N31" s="22">
        <f>L31+M31</f>
        <v>132505488</v>
      </c>
      <c r="P31" s="4" t="s">
        <v>16</v>
      </c>
      <c r="Q31" s="2">
        <v>10344</v>
      </c>
      <c r="R31" s="2">
        <v>2768</v>
      </c>
      <c r="S31" s="2">
        <v>1060</v>
      </c>
      <c r="T31" s="2">
        <v>0</v>
      </c>
      <c r="U31" s="2">
        <v>572</v>
      </c>
      <c r="V31" s="2">
        <v>1288</v>
      </c>
      <c r="W31" s="2">
        <v>8534</v>
      </c>
      <c r="X31" s="2">
        <v>281</v>
      </c>
      <c r="Y31" s="2">
        <v>1697</v>
      </c>
      <c r="Z31" s="2">
        <v>0</v>
      </c>
      <c r="AA31" s="1">
        <f t="shared" ref="AA31" si="16">Q31+S31+U31+W31+Y31</f>
        <v>22207</v>
      </c>
      <c r="AB31" s="13">
        <f t="shared" ref="AB31" si="17">R31+T31+V31+X31+Z31</f>
        <v>4337</v>
      </c>
      <c r="AC31" s="14">
        <f>AA31+AB31</f>
        <v>26544</v>
      </c>
      <c r="AE31" s="4" t="s">
        <v>16</v>
      </c>
      <c r="AF31" s="2">
        <f t="shared" ref="AF31:AO31" si="18">IFERROR(B31/Q31, "N.A.")</f>
        <v>5540.8750966744001</v>
      </c>
      <c r="AG31" s="2">
        <f t="shared" si="18"/>
        <v>10409.772398843932</v>
      </c>
      <c r="AH31" s="2">
        <f t="shared" si="18"/>
        <v>7880.1886792452824</v>
      </c>
      <c r="AI31" s="2" t="str">
        <f t="shared" si="18"/>
        <v>N.A.</v>
      </c>
      <c r="AJ31" s="2">
        <f t="shared" si="18"/>
        <v>10855.244755244756</v>
      </c>
      <c r="AK31" s="2">
        <f t="shared" si="18"/>
        <v>8180.1242236024827</v>
      </c>
      <c r="AL31" s="2">
        <f t="shared" si="18"/>
        <v>2493.3473166158892</v>
      </c>
      <c r="AM31" s="2">
        <f t="shared" si="18"/>
        <v>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4194.8591885441529</v>
      </c>
      <c r="AQ31" s="16">
        <f t="shared" ref="AQ31" si="20">IFERROR(M31/AB31, "N.A.")</f>
        <v>9073.1496426100985</v>
      </c>
      <c r="AR31" s="14">
        <f t="shared" ref="AR31" si="21">IFERROR(N31/AC31, "N.A.")</f>
        <v>4991.9186256781195</v>
      </c>
    </row>
    <row r="32" spans="1:44" ht="15" customHeight="1" thickBot="1" x14ac:dyDescent="0.3">
      <c r="A32" s="5" t="s">
        <v>0</v>
      </c>
      <c r="B32" s="28">
        <f>B31+C31</f>
        <v>86129062</v>
      </c>
      <c r="C32" s="30"/>
      <c r="D32" s="28">
        <f>D31+E31</f>
        <v>8352999.9999999991</v>
      </c>
      <c r="E32" s="30"/>
      <c r="F32" s="28">
        <f>F31+G31</f>
        <v>16745199.999999998</v>
      </c>
      <c r="G32" s="30"/>
      <c r="H32" s="28">
        <f>H31+I31</f>
        <v>21278226</v>
      </c>
      <c r="I32" s="30"/>
      <c r="J32" s="28">
        <f>J31+K31</f>
        <v>0</v>
      </c>
      <c r="K32" s="30"/>
      <c r="L32" s="28">
        <f>L31+M31</f>
        <v>132505488</v>
      </c>
      <c r="M32" s="29"/>
      <c r="N32" s="23">
        <f>B32+D32+F32+H32+J32</f>
        <v>132505488</v>
      </c>
      <c r="P32" s="5" t="s">
        <v>0</v>
      </c>
      <c r="Q32" s="28">
        <f>Q31+R31</f>
        <v>13112</v>
      </c>
      <c r="R32" s="30"/>
      <c r="S32" s="28">
        <f>S31+T31</f>
        <v>1060</v>
      </c>
      <c r="T32" s="30"/>
      <c r="U32" s="28">
        <f>U31+V31</f>
        <v>1860</v>
      </c>
      <c r="V32" s="30"/>
      <c r="W32" s="28">
        <f>W31+X31</f>
        <v>8815</v>
      </c>
      <c r="X32" s="30"/>
      <c r="Y32" s="28">
        <f>Y31+Z31</f>
        <v>1697</v>
      </c>
      <c r="Z32" s="30"/>
      <c r="AA32" s="28">
        <f>AA31+AB31</f>
        <v>26544</v>
      </c>
      <c r="AB32" s="30"/>
      <c r="AC32" s="24">
        <f>Q32+S32+U32+W32+Y32</f>
        <v>26544</v>
      </c>
      <c r="AE32" s="5" t="s">
        <v>0</v>
      </c>
      <c r="AF32" s="31">
        <f>IFERROR(B32/Q32,"N.A.")</f>
        <v>6568.7204087858454</v>
      </c>
      <c r="AG32" s="32"/>
      <c r="AH32" s="31">
        <f>IFERROR(D32/S32,"N.A.")</f>
        <v>7880.1886792452824</v>
      </c>
      <c r="AI32" s="32"/>
      <c r="AJ32" s="31">
        <f>IFERROR(F32/U32,"N.A.")</f>
        <v>9002.7956989247305</v>
      </c>
      <c r="AK32" s="32"/>
      <c r="AL32" s="31">
        <f>IFERROR(H32/W32,"N.A.")</f>
        <v>2413.8656834940443</v>
      </c>
      <c r="AM32" s="32"/>
      <c r="AN32" s="31">
        <f>IFERROR(J32/Y32,"N.A.")</f>
        <v>0</v>
      </c>
      <c r="AO32" s="32"/>
      <c r="AP32" s="31">
        <f>IFERROR(L32/AA32,"N.A.")</f>
        <v>4991.9186256781195</v>
      </c>
      <c r="AQ32" s="32"/>
      <c r="AR32" s="17">
        <f>IFERROR(N32/AC32, "N.A.")</f>
        <v>4991.9186256781195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6853770</v>
      </c>
      <c r="C39" s="2"/>
      <c r="D39" s="2"/>
      <c r="E39" s="2"/>
      <c r="F39" s="2">
        <v>2150000</v>
      </c>
      <c r="G39" s="2"/>
      <c r="H39" s="2">
        <v>8368337.9999999991</v>
      </c>
      <c r="I39" s="2"/>
      <c r="J39" s="2">
        <v>0</v>
      </c>
      <c r="K39" s="2"/>
      <c r="L39" s="1">
        <f t="shared" ref="L39:M42" si="22">B39+D39+F39+H39+J39</f>
        <v>17372108</v>
      </c>
      <c r="M39" s="13">
        <f t="shared" si="22"/>
        <v>0</v>
      </c>
      <c r="N39" s="14">
        <f>L39+M39</f>
        <v>17372108</v>
      </c>
      <c r="P39" s="3" t="s">
        <v>12</v>
      </c>
      <c r="Q39" s="2">
        <v>1653</v>
      </c>
      <c r="R39" s="2">
        <v>0</v>
      </c>
      <c r="S39" s="2">
        <v>0</v>
      </c>
      <c r="T39" s="2">
        <v>0</v>
      </c>
      <c r="U39" s="2">
        <v>200</v>
      </c>
      <c r="V39" s="2">
        <v>0</v>
      </c>
      <c r="W39" s="2">
        <v>4902</v>
      </c>
      <c r="X39" s="2">
        <v>0</v>
      </c>
      <c r="Y39" s="2">
        <v>742</v>
      </c>
      <c r="Z39" s="2">
        <v>0</v>
      </c>
      <c r="AA39" s="1">
        <f t="shared" ref="AA39:AB42" si="23">Q39+S39+U39+W39+Y39</f>
        <v>7497</v>
      </c>
      <c r="AB39" s="13">
        <f t="shared" si="23"/>
        <v>0</v>
      </c>
      <c r="AC39" s="14">
        <f>AA39+AB39</f>
        <v>7497</v>
      </c>
      <c r="AE39" s="3" t="s">
        <v>12</v>
      </c>
      <c r="AF39" s="2">
        <f t="shared" ref="AF39:AR42" si="24">IFERROR(B39/Q39, "N.A.")</f>
        <v>4146.2613430127039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10750</v>
      </c>
      <c r="AK39" s="2" t="str">
        <f t="shared" si="24"/>
        <v>N.A.</v>
      </c>
      <c r="AL39" s="2">
        <f t="shared" si="24"/>
        <v>1707.12729498164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2317.2079498466055</v>
      </c>
      <c r="AQ39" s="16" t="str">
        <f t="shared" si="24"/>
        <v>N.A.</v>
      </c>
      <c r="AR39" s="14">
        <f t="shared" si="24"/>
        <v>2317.2079498466055</v>
      </c>
    </row>
    <row r="40" spans="1:44" ht="15" customHeight="1" thickBot="1" x14ac:dyDescent="0.3">
      <c r="A40" s="3" t="s">
        <v>13</v>
      </c>
      <c r="B40" s="2">
        <v>3330120</v>
      </c>
      <c r="C40" s="2">
        <v>600000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3330120</v>
      </c>
      <c r="M40" s="13">
        <f t="shared" si="22"/>
        <v>600000</v>
      </c>
      <c r="N40" s="14">
        <f>L40+M40</f>
        <v>3930120</v>
      </c>
      <c r="P40" s="3" t="s">
        <v>13</v>
      </c>
      <c r="Q40" s="2">
        <v>947</v>
      </c>
      <c r="R40" s="2">
        <v>200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947</v>
      </c>
      <c r="AB40" s="13">
        <f t="shared" si="23"/>
        <v>200</v>
      </c>
      <c r="AC40" s="14">
        <f>AA40+AB40</f>
        <v>1147</v>
      </c>
      <c r="AE40" s="3" t="s">
        <v>13</v>
      </c>
      <c r="AF40" s="2">
        <f t="shared" si="24"/>
        <v>3516.4941921858499</v>
      </c>
      <c r="AG40" s="2">
        <f t="shared" si="24"/>
        <v>3000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3516.4941921858499</v>
      </c>
      <c r="AQ40" s="16">
        <f t="shared" si="24"/>
        <v>3000</v>
      </c>
      <c r="AR40" s="14">
        <f t="shared" si="24"/>
        <v>3426.4341761115957</v>
      </c>
    </row>
    <row r="41" spans="1:44" ht="15" customHeight="1" thickBot="1" x14ac:dyDescent="0.3">
      <c r="A41" s="3" t="s">
        <v>14</v>
      </c>
      <c r="B41" s="2">
        <v>24788369.999999996</v>
      </c>
      <c r="C41" s="2">
        <v>13457240</v>
      </c>
      <c r="D41" s="2">
        <v>250000</v>
      </c>
      <c r="E41" s="2"/>
      <c r="F41" s="2"/>
      <c r="G41" s="2">
        <v>4910560</v>
      </c>
      <c r="H41" s="2"/>
      <c r="I41" s="2">
        <v>258000</v>
      </c>
      <c r="J41" s="2">
        <v>0</v>
      </c>
      <c r="K41" s="2"/>
      <c r="L41" s="1">
        <f t="shared" si="22"/>
        <v>25038369.999999996</v>
      </c>
      <c r="M41" s="13">
        <f t="shared" si="22"/>
        <v>18625800</v>
      </c>
      <c r="N41" s="14">
        <f>L41+M41</f>
        <v>43664170</v>
      </c>
      <c r="P41" s="3" t="s">
        <v>14</v>
      </c>
      <c r="Q41" s="2">
        <v>4362</v>
      </c>
      <c r="R41" s="2">
        <v>1275</v>
      </c>
      <c r="S41" s="2">
        <v>50</v>
      </c>
      <c r="T41" s="2">
        <v>0</v>
      </c>
      <c r="U41" s="2">
        <v>0</v>
      </c>
      <c r="V41" s="2">
        <v>453</v>
      </c>
      <c r="W41" s="2">
        <v>0</v>
      </c>
      <c r="X41" s="2">
        <v>200</v>
      </c>
      <c r="Y41" s="2">
        <v>400</v>
      </c>
      <c r="Z41" s="2">
        <v>0</v>
      </c>
      <c r="AA41" s="1">
        <f t="shared" si="23"/>
        <v>4812</v>
      </c>
      <c r="AB41" s="13">
        <f t="shared" si="23"/>
        <v>1928</v>
      </c>
      <c r="AC41" s="14">
        <f>AA41+AB41</f>
        <v>6740</v>
      </c>
      <c r="AE41" s="3" t="s">
        <v>14</v>
      </c>
      <c r="AF41" s="2">
        <f t="shared" si="24"/>
        <v>5682.7991746905082</v>
      </c>
      <c r="AG41" s="2">
        <f t="shared" si="24"/>
        <v>10554.698039215686</v>
      </c>
      <c r="AH41" s="2">
        <f t="shared" si="24"/>
        <v>5000</v>
      </c>
      <c r="AI41" s="2" t="str">
        <f t="shared" si="24"/>
        <v>N.A.</v>
      </c>
      <c r="AJ41" s="2" t="str">
        <f t="shared" si="24"/>
        <v>N.A.</v>
      </c>
      <c r="AK41" s="2">
        <f t="shared" si="24"/>
        <v>10840.08830022075</v>
      </c>
      <c r="AL41" s="2" t="str">
        <f t="shared" si="24"/>
        <v>N.A.</v>
      </c>
      <c r="AM41" s="2">
        <f t="shared" si="24"/>
        <v>1290</v>
      </c>
      <c r="AN41" s="2">
        <f t="shared" si="24"/>
        <v>0</v>
      </c>
      <c r="AO41" s="2" t="str">
        <f t="shared" si="24"/>
        <v>N.A.</v>
      </c>
      <c r="AP41" s="15">
        <f t="shared" si="24"/>
        <v>5203.3187863674138</v>
      </c>
      <c r="AQ41" s="16">
        <f t="shared" si="24"/>
        <v>9660.6846473029054</v>
      </c>
      <c r="AR41" s="14">
        <f t="shared" si="24"/>
        <v>6478.3635014836791</v>
      </c>
    </row>
    <row r="42" spans="1:44" ht="15" customHeight="1" thickBot="1" x14ac:dyDescent="0.3">
      <c r="A42" s="3" t="s">
        <v>15</v>
      </c>
      <c r="B42" s="2">
        <v>258000</v>
      </c>
      <c r="C42" s="2">
        <v>2256456</v>
      </c>
      <c r="D42" s="2"/>
      <c r="E42" s="2"/>
      <c r="F42" s="2"/>
      <c r="G42" s="2">
        <v>473200.00000000017</v>
      </c>
      <c r="H42" s="2">
        <v>81600</v>
      </c>
      <c r="I42" s="2"/>
      <c r="J42" s="2">
        <v>0</v>
      </c>
      <c r="K42" s="2"/>
      <c r="L42" s="1">
        <f t="shared" si="22"/>
        <v>339600</v>
      </c>
      <c r="M42" s="13">
        <f t="shared" si="22"/>
        <v>2729656</v>
      </c>
      <c r="N42" s="14">
        <f>L42+M42</f>
        <v>3069256</v>
      </c>
      <c r="P42" s="3" t="s">
        <v>15</v>
      </c>
      <c r="Q42" s="2">
        <v>200</v>
      </c>
      <c r="R42" s="2">
        <v>298</v>
      </c>
      <c r="S42" s="2">
        <v>0</v>
      </c>
      <c r="T42" s="2">
        <v>0</v>
      </c>
      <c r="U42" s="2">
        <v>0</v>
      </c>
      <c r="V42" s="2">
        <v>322</v>
      </c>
      <c r="W42" s="2">
        <v>620</v>
      </c>
      <c r="X42" s="2">
        <v>0</v>
      </c>
      <c r="Y42" s="2">
        <v>918</v>
      </c>
      <c r="Z42" s="2">
        <v>0</v>
      </c>
      <c r="AA42" s="1">
        <f t="shared" si="23"/>
        <v>1738</v>
      </c>
      <c r="AB42" s="13">
        <f t="shared" si="23"/>
        <v>620</v>
      </c>
      <c r="AC42" s="14">
        <f>AA42+AB42</f>
        <v>2358</v>
      </c>
      <c r="AE42" s="3" t="s">
        <v>15</v>
      </c>
      <c r="AF42" s="2">
        <f t="shared" si="24"/>
        <v>1290</v>
      </c>
      <c r="AG42" s="2">
        <f t="shared" si="24"/>
        <v>7572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1469.5652173913049</v>
      </c>
      <c r="AL42" s="2">
        <f t="shared" si="24"/>
        <v>131.61290322580646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195.39700805523591</v>
      </c>
      <c r="AQ42" s="16">
        <f t="shared" si="24"/>
        <v>4402.6709677419358</v>
      </c>
      <c r="AR42" s="14">
        <f t="shared" si="24"/>
        <v>1301.635284139101</v>
      </c>
    </row>
    <row r="43" spans="1:44" ht="15" customHeight="1" thickBot="1" x14ac:dyDescent="0.3">
      <c r="A43" s="4" t="s">
        <v>16</v>
      </c>
      <c r="B43" s="2">
        <v>35230260.000000007</v>
      </c>
      <c r="C43" s="2">
        <v>16313695.999999998</v>
      </c>
      <c r="D43" s="2">
        <v>250000</v>
      </c>
      <c r="E43" s="2"/>
      <c r="F43" s="2">
        <v>2150000</v>
      </c>
      <c r="G43" s="2">
        <v>5383760.0000000009</v>
      </c>
      <c r="H43" s="2">
        <v>8449937.9999999981</v>
      </c>
      <c r="I43" s="2">
        <v>258000</v>
      </c>
      <c r="J43" s="2">
        <v>0</v>
      </c>
      <c r="K43" s="2"/>
      <c r="L43" s="1">
        <f t="shared" ref="L43" si="25">B43+D43+F43+H43+J43</f>
        <v>46080198.000000007</v>
      </c>
      <c r="M43" s="13">
        <f t="shared" ref="M43" si="26">C43+E43+G43+I43+K43</f>
        <v>21955456</v>
      </c>
      <c r="N43" s="22">
        <f>L43+M43</f>
        <v>68035654</v>
      </c>
      <c r="P43" s="4" t="s">
        <v>16</v>
      </c>
      <c r="Q43" s="2">
        <v>7162</v>
      </c>
      <c r="R43" s="2">
        <v>1773</v>
      </c>
      <c r="S43" s="2">
        <v>50</v>
      </c>
      <c r="T43" s="2">
        <v>0</v>
      </c>
      <c r="U43" s="2">
        <v>200</v>
      </c>
      <c r="V43" s="2">
        <v>775</v>
      </c>
      <c r="W43" s="2">
        <v>5522</v>
      </c>
      <c r="X43" s="2">
        <v>200</v>
      </c>
      <c r="Y43" s="2">
        <v>2060</v>
      </c>
      <c r="Z43" s="2">
        <v>0</v>
      </c>
      <c r="AA43" s="1">
        <f t="shared" ref="AA43" si="27">Q43+S43+U43+W43+Y43</f>
        <v>14994</v>
      </c>
      <c r="AB43" s="13">
        <f t="shared" ref="AB43" si="28">R43+T43+V43+X43+Z43</f>
        <v>2748</v>
      </c>
      <c r="AC43" s="22">
        <f>AA43+AB43</f>
        <v>17742</v>
      </c>
      <c r="AE43" s="4" t="s">
        <v>16</v>
      </c>
      <c r="AF43" s="2">
        <f t="shared" ref="AF43:AO43" si="29">IFERROR(B43/Q43, "N.A.")</f>
        <v>4919.0533370566891</v>
      </c>
      <c r="AG43" s="2">
        <f t="shared" si="29"/>
        <v>9201.1821771009581</v>
      </c>
      <c r="AH43" s="2">
        <f t="shared" si="29"/>
        <v>5000</v>
      </c>
      <c r="AI43" s="2" t="str">
        <f t="shared" si="29"/>
        <v>N.A.</v>
      </c>
      <c r="AJ43" s="2">
        <f t="shared" si="29"/>
        <v>10750</v>
      </c>
      <c r="AK43" s="2">
        <f t="shared" si="29"/>
        <v>6946.7870967741947</v>
      </c>
      <c r="AL43" s="2">
        <f t="shared" si="29"/>
        <v>1530.2314378848239</v>
      </c>
      <c r="AM43" s="2">
        <f t="shared" si="29"/>
        <v>1290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3073.2424969988001</v>
      </c>
      <c r="AQ43" s="16">
        <f t="shared" ref="AQ43" si="31">IFERROR(M43/AB43, "N.A.")</f>
        <v>7989.6128093158659</v>
      </c>
      <c r="AR43" s="14">
        <f t="shared" ref="AR43" si="32">IFERROR(N43/AC43, "N.A.")</f>
        <v>3834.7229173712094</v>
      </c>
    </row>
    <row r="44" spans="1:44" ht="15" customHeight="1" thickBot="1" x14ac:dyDescent="0.3">
      <c r="A44" s="5" t="s">
        <v>0</v>
      </c>
      <c r="B44" s="28">
        <f>B43+C43</f>
        <v>51543956.000000007</v>
      </c>
      <c r="C44" s="30"/>
      <c r="D44" s="28">
        <f>D43+E43</f>
        <v>250000</v>
      </c>
      <c r="E44" s="30"/>
      <c r="F44" s="28">
        <f>F43+G43</f>
        <v>7533760.0000000009</v>
      </c>
      <c r="G44" s="30"/>
      <c r="H44" s="28">
        <f>H43+I43</f>
        <v>8707937.9999999981</v>
      </c>
      <c r="I44" s="30"/>
      <c r="J44" s="28">
        <f>J43+K43</f>
        <v>0</v>
      </c>
      <c r="K44" s="30"/>
      <c r="L44" s="28">
        <f>L43+M43</f>
        <v>68035654</v>
      </c>
      <c r="M44" s="29"/>
      <c r="N44" s="23">
        <f>B44+D44+F44+H44+J44</f>
        <v>68035654</v>
      </c>
      <c r="P44" s="5" t="s">
        <v>0</v>
      </c>
      <c r="Q44" s="28">
        <f>Q43+R43</f>
        <v>8935</v>
      </c>
      <c r="R44" s="30"/>
      <c r="S44" s="28">
        <f>S43+T43</f>
        <v>50</v>
      </c>
      <c r="T44" s="30"/>
      <c r="U44" s="28">
        <f>U43+V43</f>
        <v>975</v>
      </c>
      <c r="V44" s="30"/>
      <c r="W44" s="28">
        <f>W43+X43</f>
        <v>5722</v>
      </c>
      <c r="X44" s="30"/>
      <c r="Y44" s="28">
        <f>Y43+Z43</f>
        <v>2060</v>
      </c>
      <c r="Z44" s="30"/>
      <c r="AA44" s="28">
        <f>AA43+AB43</f>
        <v>17742</v>
      </c>
      <c r="AB44" s="29"/>
      <c r="AC44" s="23">
        <f>Q44+S44+U44+W44+Y44</f>
        <v>17742</v>
      </c>
      <c r="AE44" s="5" t="s">
        <v>0</v>
      </c>
      <c r="AF44" s="31">
        <f>IFERROR(B44/Q44,"N.A.")</f>
        <v>5768.7695579183001</v>
      </c>
      <c r="AG44" s="32"/>
      <c r="AH44" s="31">
        <f>IFERROR(D44/S44,"N.A.")</f>
        <v>5000</v>
      </c>
      <c r="AI44" s="32"/>
      <c r="AJ44" s="31">
        <f>IFERROR(F44/U44,"N.A.")</f>
        <v>7726.9333333333343</v>
      </c>
      <c r="AK44" s="32"/>
      <c r="AL44" s="31">
        <f>IFERROR(H44/W44,"N.A.")</f>
        <v>1521.8346731911915</v>
      </c>
      <c r="AM44" s="32"/>
      <c r="AN44" s="31">
        <f>IFERROR(J44/Y44,"N.A.")</f>
        <v>0</v>
      </c>
      <c r="AO44" s="32"/>
      <c r="AP44" s="31">
        <f>IFERROR(L44/AA44,"N.A.")</f>
        <v>3834.7229173712094</v>
      </c>
      <c r="AQ44" s="32"/>
      <c r="AR44" s="17">
        <f>IFERROR(N44/AC44, "N.A.")</f>
        <v>3834.7229173712094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15949130</v>
      </c>
      <c r="C15" s="2"/>
      <c r="D15" s="2">
        <v>141000</v>
      </c>
      <c r="E15" s="2"/>
      <c r="F15" s="2"/>
      <c r="G15" s="2"/>
      <c r="H15" s="2">
        <v>9687220</v>
      </c>
      <c r="I15" s="2"/>
      <c r="J15" s="2">
        <v>0</v>
      </c>
      <c r="K15" s="2"/>
      <c r="L15" s="1">
        <f t="shared" ref="L15:M18" si="0">B15+D15+F15+H15+J15</f>
        <v>25777350</v>
      </c>
      <c r="M15" s="13">
        <f t="shared" si="0"/>
        <v>0</v>
      </c>
      <c r="N15" s="14">
        <f>L15+M15</f>
        <v>25777350</v>
      </c>
      <c r="P15" s="3" t="s">
        <v>12</v>
      </c>
      <c r="Q15" s="2">
        <v>1838</v>
      </c>
      <c r="R15" s="2">
        <v>0</v>
      </c>
      <c r="S15" s="2">
        <v>47</v>
      </c>
      <c r="T15" s="2">
        <v>0</v>
      </c>
      <c r="U15" s="2">
        <v>0</v>
      </c>
      <c r="V15" s="2">
        <v>0</v>
      </c>
      <c r="W15" s="2">
        <v>1295</v>
      </c>
      <c r="X15" s="2">
        <v>0</v>
      </c>
      <c r="Y15" s="2">
        <v>192</v>
      </c>
      <c r="Z15" s="2">
        <v>0</v>
      </c>
      <c r="AA15" s="1">
        <f t="shared" ref="AA15:AB18" si="1">Q15+S15+U15+W15+Y15</f>
        <v>3372</v>
      </c>
      <c r="AB15" s="13">
        <f t="shared" si="1"/>
        <v>0</v>
      </c>
      <c r="AC15" s="14">
        <f>AA15+AB15</f>
        <v>3372</v>
      </c>
      <c r="AE15" s="3" t="s">
        <v>12</v>
      </c>
      <c r="AF15" s="2">
        <f t="shared" ref="AF15:AR18" si="2">IFERROR(B15/Q15, "N.A.")</f>
        <v>8677.4374319912949</v>
      </c>
      <c r="AG15" s="2" t="str">
        <f t="shared" si="2"/>
        <v>N.A.</v>
      </c>
      <c r="AH15" s="2">
        <f t="shared" si="2"/>
        <v>3000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7480.4787644787648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7644.5284697508896</v>
      </c>
      <c r="AQ15" s="16" t="str">
        <f t="shared" si="2"/>
        <v>N.A.</v>
      </c>
      <c r="AR15" s="14">
        <f t="shared" si="2"/>
        <v>7644.5284697508896</v>
      </c>
    </row>
    <row r="16" spans="1:44" ht="15" customHeight="1" thickBot="1" x14ac:dyDescent="0.3">
      <c r="A16" s="3" t="s">
        <v>13</v>
      </c>
      <c r="B16" s="2">
        <v>1444800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1444800</v>
      </c>
      <c r="M16" s="13">
        <f t="shared" si="0"/>
        <v>0</v>
      </c>
      <c r="N16" s="14">
        <f>L16+M16</f>
        <v>1444800</v>
      </c>
      <c r="P16" s="3" t="s">
        <v>13</v>
      </c>
      <c r="Q16" s="2">
        <v>192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192</v>
      </c>
      <c r="AB16" s="13">
        <f t="shared" si="1"/>
        <v>0</v>
      </c>
      <c r="AC16" s="14">
        <f>AA16+AB16</f>
        <v>192</v>
      </c>
      <c r="AE16" s="3" t="s">
        <v>13</v>
      </c>
      <c r="AF16" s="2">
        <f t="shared" si="2"/>
        <v>7525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7525</v>
      </c>
      <c r="AQ16" s="16" t="str">
        <f t="shared" si="2"/>
        <v>N.A.</v>
      </c>
      <c r="AR16" s="14">
        <f t="shared" si="2"/>
        <v>7525</v>
      </c>
    </row>
    <row r="17" spans="1:44" ht="15" customHeight="1" thickBot="1" x14ac:dyDescent="0.3">
      <c r="A17" s="3" t="s">
        <v>14</v>
      </c>
      <c r="B17" s="2">
        <v>15877751</v>
      </c>
      <c r="C17" s="2">
        <v>19501200</v>
      </c>
      <c r="D17" s="2"/>
      <c r="E17" s="2"/>
      <c r="F17" s="2"/>
      <c r="G17" s="2"/>
      <c r="H17" s="2"/>
      <c r="I17" s="2">
        <v>876000.00000000012</v>
      </c>
      <c r="J17" s="2"/>
      <c r="K17" s="2"/>
      <c r="L17" s="1">
        <f t="shared" si="0"/>
        <v>15877751</v>
      </c>
      <c r="M17" s="13">
        <f t="shared" si="0"/>
        <v>20377200</v>
      </c>
      <c r="N17" s="14">
        <f>L17+M17</f>
        <v>36254951</v>
      </c>
      <c r="P17" s="3" t="s">
        <v>14</v>
      </c>
      <c r="Q17" s="2">
        <v>3170</v>
      </c>
      <c r="R17" s="2">
        <v>2880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676</v>
      </c>
      <c r="Y17" s="2">
        <v>0</v>
      </c>
      <c r="Z17" s="2">
        <v>0</v>
      </c>
      <c r="AA17" s="1">
        <f t="shared" si="1"/>
        <v>3170</v>
      </c>
      <c r="AB17" s="13">
        <f t="shared" si="1"/>
        <v>3556</v>
      </c>
      <c r="AC17" s="14">
        <f>AA17+AB17</f>
        <v>6726</v>
      </c>
      <c r="AE17" s="3" t="s">
        <v>14</v>
      </c>
      <c r="AF17" s="2">
        <f t="shared" si="2"/>
        <v>5008.7542586750787</v>
      </c>
      <c r="AG17" s="2">
        <f t="shared" si="2"/>
        <v>6771.25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1295.8579881656806</v>
      </c>
      <c r="AN17" s="2" t="str">
        <f t="shared" si="2"/>
        <v>N.A.</v>
      </c>
      <c r="AO17" s="2" t="str">
        <f t="shared" si="2"/>
        <v>N.A.</v>
      </c>
      <c r="AP17" s="15">
        <f t="shared" si="2"/>
        <v>5008.7542586750787</v>
      </c>
      <c r="AQ17" s="16">
        <f t="shared" si="2"/>
        <v>5730.3712035995504</v>
      </c>
      <c r="AR17" s="14">
        <f t="shared" si="2"/>
        <v>5390.2692536425811</v>
      </c>
    </row>
    <row r="18" spans="1:44" ht="15" customHeight="1" thickBot="1" x14ac:dyDescent="0.3">
      <c r="A18" s="3" t="s">
        <v>15</v>
      </c>
      <c r="B18" s="2">
        <v>4162400</v>
      </c>
      <c r="C18" s="2"/>
      <c r="D18" s="2"/>
      <c r="E18" s="2"/>
      <c r="F18" s="2"/>
      <c r="G18" s="2">
        <v>1409999.9999999998</v>
      </c>
      <c r="H18" s="2">
        <v>495360</v>
      </c>
      <c r="I18" s="2"/>
      <c r="J18" s="2">
        <v>0</v>
      </c>
      <c r="K18" s="2"/>
      <c r="L18" s="1">
        <f t="shared" si="0"/>
        <v>4657760</v>
      </c>
      <c r="M18" s="13">
        <f t="shared" si="0"/>
        <v>1409999.9999999998</v>
      </c>
      <c r="N18" s="14">
        <f>L18+M18</f>
        <v>6067760</v>
      </c>
      <c r="P18" s="3" t="s">
        <v>15</v>
      </c>
      <c r="Q18" s="2">
        <v>484</v>
      </c>
      <c r="R18" s="2">
        <v>0</v>
      </c>
      <c r="S18" s="2">
        <v>0</v>
      </c>
      <c r="T18" s="2">
        <v>0</v>
      </c>
      <c r="U18" s="2">
        <v>0</v>
      </c>
      <c r="V18" s="2">
        <v>239</v>
      </c>
      <c r="W18" s="2">
        <v>3888</v>
      </c>
      <c r="X18" s="2">
        <v>0</v>
      </c>
      <c r="Y18" s="2">
        <v>384</v>
      </c>
      <c r="Z18" s="2">
        <v>0</v>
      </c>
      <c r="AA18" s="1">
        <f t="shared" si="1"/>
        <v>4756</v>
      </c>
      <c r="AB18" s="13">
        <f t="shared" si="1"/>
        <v>239</v>
      </c>
      <c r="AC18" s="22">
        <f>AA18+AB18</f>
        <v>4995</v>
      </c>
      <c r="AE18" s="3" t="s">
        <v>15</v>
      </c>
      <c r="AF18" s="2">
        <f t="shared" si="2"/>
        <v>8600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5899.5815899581585</v>
      </c>
      <c r="AL18" s="2">
        <f t="shared" si="2"/>
        <v>127.4074074074074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979.34398654331369</v>
      </c>
      <c r="AQ18" s="16">
        <f t="shared" si="2"/>
        <v>5899.5815899581585</v>
      </c>
      <c r="AR18" s="14">
        <f t="shared" si="2"/>
        <v>1214.7667667667668</v>
      </c>
    </row>
    <row r="19" spans="1:44" ht="15" customHeight="1" thickBot="1" x14ac:dyDescent="0.3">
      <c r="A19" s="4" t="s">
        <v>16</v>
      </c>
      <c r="B19" s="2">
        <v>37434081</v>
      </c>
      <c r="C19" s="2">
        <v>19501200</v>
      </c>
      <c r="D19" s="2">
        <v>141000</v>
      </c>
      <c r="E19" s="2"/>
      <c r="F19" s="2"/>
      <c r="G19" s="2">
        <v>1409999.9999999998</v>
      </c>
      <c r="H19" s="2">
        <v>10182579.999999998</v>
      </c>
      <c r="I19" s="2">
        <v>876000.00000000012</v>
      </c>
      <c r="J19" s="2">
        <v>0</v>
      </c>
      <c r="K19" s="2"/>
      <c r="L19" s="1">
        <f t="shared" ref="L19" si="3">B19+D19+F19+H19+J19</f>
        <v>47757661</v>
      </c>
      <c r="M19" s="13">
        <f t="shared" ref="M19" si="4">C19+E19+G19+I19+K19</f>
        <v>21787200</v>
      </c>
      <c r="N19" s="22">
        <f>L19+M19</f>
        <v>69544861</v>
      </c>
      <c r="P19" s="4" t="s">
        <v>16</v>
      </c>
      <c r="Q19" s="2">
        <v>5684</v>
      </c>
      <c r="R19" s="2">
        <v>2880</v>
      </c>
      <c r="S19" s="2">
        <v>47</v>
      </c>
      <c r="T19" s="2">
        <v>0</v>
      </c>
      <c r="U19" s="2">
        <v>0</v>
      </c>
      <c r="V19" s="2">
        <v>239</v>
      </c>
      <c r="W19" s="2">
        <v>5183</v>
      </c>
      <c r="X19" s="2">
        <v>676</v>
      </c>
      <c r="Y19" s="2">
        <v>576</v>
      </c>
      <c r="Z19" s="2">
        <v>0</v>
      </c>
      <c r="AA19" s="1">
        <f t="shared" ref="AA19" si="5">Q19+S19+U19+W19+Y19</f>
        <v>11490</v>
      </c>
      <c r="AB19" s="13">
        <f t="shared" ref="AB19" si="6">R19+T19+V19+X19+Z19</f>
        <v>3795</v>
      </c>
      <c r="AC19" s="14">
        <f>AA19+AB19</f>
        <v>15285</v>
      </c>
      <c r="AE19" s="4" t="s">
        <v>16</v>
      </c>
      <c r="AF19" s="2">
        <f t="shared" ref="AF19:AO19" si="7">IFERROR(B19/Q19, "N.A.")</f>
        <v>6585.8692821956365</v>
      </c>
      <c r="AG19" s="2">
        <f t="shared" si="7"/>
        <v>6771.25</v>
      </c>
      <c r="AH19" s="2">
        <f t="shared" si="7"/>
        <v>3000</v>
      </c>
      <c r="AI19" s="2" t="str">
        <f t="shared" si="7"/>
        <v>N.A.</v>
      </c>
      <c r="AJ19" s="2" t="str">
        <f t="shared" si="7"/>
        <v>N.A.</v>
      </c>
      <c r="AK19" s="2">
        <f t="shared" si="7"/>
        <v>5899.5815899581585</v>
      </c>
      <c r="AL19" s="2">
        <f t="shared" si="7"/>
        <v>1964.6112290179428</v>
      </c>
      <c r="AM19" s="2">
        <f t="shared" si="7"/>
        <v>1295.8579881656806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4156.4543951261967</v>
      </c>
      <c r="AQ19" s="16">
        <f t="shared" ref="AQ19" si="9">IFERROR(M19/AB19, "N.A.")</f>
        <v>5741.02766798419</v>
      </c>
      <c r="AR19" s="14">
        <f t="shared" ref="AR19" si="10">IFERROR(N19/AC19, "N.A.")</f>
        <v>4549.8764147857373</v>
      </c>
    </row>
    <row r="20" spans="1:44" ht="15" customHeight="1" thickBot="1" x14ac:dyDescent="0.3">
      <c r="A20" s="5" t="s">
        <v>0</v>
      </c>
      <c r="B20" s="28">
        <f>B19+C19</f>
        <v>56935281</v>
      </c>
      <c r="C20" s="30"/>
      <c r="D20" s="28">
        <f>D19+E19</f>
        <v>141000</v>
      </c>
      <c r="E20" s="30"/>
      <c r="F20" s="28">
        <f>F19+G19</f>
        <v>1409999.9999999998</v>
      </c>
      <c r="G20" s="30"/>
      <c r="H20" s="28">
        <f>H19+I19</f>
        <v>11058579.999999998</v>
      </c>
      <c r="I20" s="30"/>
      <c r="J20" s="28">
        <f>J19+K19</f>
        <v>0</v>
      </c>
      <c r="K20" s="30"/>
      <c r="L20" s="28">
        <f>L19+M19</f>
        <v>69544861</v>
      </c>
      <c r="M20" s="29"/>
      <c r="N20" s="23">
        <f>B20+D20+F20+H20+J20</f>
        <v>69544861</v>
      </c>
      <c r="P20" s="5" t="s">
        <v>0</v>
      </c>
      <c r="Q20" s="28">
        <f>Q19+R19</f>
        <v>8564</v>
      </c>
      <c r="R20" s="30"/>
      <c r="S20" s="28">
        <f>S19+T19</f>
        <v>47</v>
      </c>
      <c r="T20" s="30"/>
      <c r="U20" s="28">
        <f>U19+V19</f>
        <v>239</v>
      </c>
      <c r="V20" s="30"/>
      <c r="W20" s="28">
        <f>W19+X19</f>
        <v>5859</v>
      </c>
      <c r="X20" s="30"/>
      <c r="Y20" s="28">
        <f>Y19+Z19</f>
        <v>576</v>
      </c>
      <c r="Z20" s="30"/>
      <c r="AA20" s="28">
        <f>AA19+AB19</f>
        <v>15285</v>
      </c>
      <c r="AB20" s="30"/>
      <c r="AC20" s="24">
        <f>Q20+S20+U20+W20+Y20</f>
        <v>15285</v>
      </c>
      <c r="AE20" s="5" t="s">
        <v>0</v>
      </c>
      <c r="AF20" s="31">
        <f>IFERROR(B20/Q20,"N.A.")</f>
        <v>6648.2112330686596</v>
      </c>
      <c r="AG20" s="32"/>
      <c r="AH20" s="31">
        <f>IFERROR(D20/S20,"N.A.")</f>
        <v>3000</v>
      </c>
      <c r="AI20" s="32"/>
      <c r="AJ20" s="31">
        <f>IFERROR(F20/U20,"N.A.")</f>
        <v>5899.5815899581585</v>
      </c>
      <c r="AK20" s="32"/>
      <c r="AL20" s="31">
        <f>IFERROR(H20/W20,"N.A.")</f>
        <v>1887.4517835808156</v>
      </c>
      <c r="AM20" s="32"/>
      <c r="AN20" s="31">
        <f>IFERROR(J20/Y20,"N.A.")</f>
        <v>0</v>
      </c>
      <c r="AO20" s="32"/>
      <c r="AP20" s="31">
        <f>IFERROR(L20/AA20,"N.A.")</f>
        <v>4549.8764147857373</v>
      </c>
      <c r="AQ20" s="32"/>
      <c r="AR20" s="17">
        <f>IFERROR(N20/AC20, "N.A.")</f>
        <v>4549.8764147857373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13486950</v>
      </c>
      <c r="C27" s="2"/>
      <c r="D27" s="2">
        <v>141000</v>
      </c>
      <c r="E27" s="2"/>
      <c r="F27" s="2"/>
      <c r="G27" s="2"/>
      <c r="H27" s="2">
        <v>7586059.9999999991</v>
      </c>
      <c r="I27" s="2"/>
      <c r="J27" s="2">
        <v>0</v>
      </c>
      <c r="K27" s="2"/>
      <c r="L27" s="1">
        <f t="shared" ref="L27:M30" si="11">B27+D27+F27+H27+J27</f>
        <v>21214010</v>
      </c>
      <c r="M27" s="13">
        <f t="shared" si="11"/>
        <v>0</v>
      </c>
      <c r="N27" s="14">
        <f>L27+M27</f>
        <v>21214010</v>
      </c>
      <c r="P27" s="3" t="s">
        <v>12</v>
      </c>
      <c r="Q27" s="2">
        <v>1499</v>
      </c>
      <c r="R27" s="2">
        <v>0</v>
      </c>
      <c r="S27" s="2">
        <v>47</v>
      </c>
      <c r="T27" s="2">
        <v>0</v>
      </c>
      <c r="U27" s="2">
        <v>0</v>
      </c>
      <c r="V27" s="2">
        <v>0</v>
      </c>
      <c r="W27" s="2">
        <v>531</v>
      </c>
      <c r="X27" s="2">
        <v>0</v>
      </c>
      <c r="Y27" s="2">
        <v>192</v>
      </c>
      <c r="Z27" s="2">
        <v>0</v>
      </c>
      <c r="AA27" s="1">
        <f t="shared" ref="AA27:AB30" si="12">Q27+S27+U27+W27+Y27</f>
        <v>2269</v>
      </c>
      <c r="AB27" s="13">
        <f t="shared" si="12"/>
        <v>0</v>
      </c>
      <c r="AC27" s="14">
        <f>AA27+AB27</f>
        <v>2269</v>
      </c>
      <c r="AE27" s="3" t="s">
        <v>12</v>
      </c>
      <c r="AF27" s="2">
        <f t="shared" ref="AF27:AR30" si="13">IFERROR(B27/Q27, "N.A.")</f>
        <v>8997.2981987991989</v>
      </c>
      <c r="AG27" s="2" t="str">
        <f t="shared" si="13"/>
        <v>N.A.</v>
      </c>
      <c r="AH27" s="2">
        <f t="shared" si="13"/>
        <v>3000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14286.365348399246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9349.4975760246798</v>
      </c>
      <c r="AQ27" s="16" t="str">
        <f t="shared" si="13"/>
        <v>N.A.</v>
      </c>
      <c r="AR27" s="14">
        <f t="shared" si="13"/>
        <v>9349.4975760246798</v>
      </c>
    </row>
    <row r="28" spans="1:44" ht="15" customHeight="1" thickBot="1" x14ac:dyDescent="0.3">
      <c r="A28" s="3" t="s">
        <v>13</v>
      </c>
      <c r="B28" s="2">
        <v>1444800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1444800</v>
      </c>
      <c r="M28" s="13">
        <f t="shared" si="11"/>
        <v>0</v>
      </c>
      <c r="N28" s="14">
        <f>L28+M28</f>
        <v>1444800</v>
      </c>
      <c r="P28" s="3" t="s">
        <v>13</v>
      </c>
      <c r="Q28" s="2">
        <v>192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192</v>
      </c>
      <c r="AB28" s="13">
        <f t="shared" si="12"/>
        <v>0</v>
      </c>
      <c r="AC28" s="14">
        <f>AA28+AB28</f>
        <v>192</v>
      </c>
      <c r="AE28" s="3" t="s">
        <v>13</v>
      </c>
      <c r="AF28" s="2">
        <f t="shared" si="13"/>
        <v>7525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7525</v>
      </c>
      <c r="AQ28" s="16" t="str">
        <f t="shared" si="13"/>
        <v>N.A.</v>
      </c>
      <c r="AR28" s="14">
        <f t="shared" si="13"/>
        <v>7525</v>
      </c>
    </row>
    <row r="29" spans="1:44" ht="15" customHeight="1" thickBot="1" x14ac:dyDescent="0.3">
      <c r="A29" s="3" t="s">
        <v>14</v>
      </c>
      <c r="B29" s="2">
        <v>11278667</v>
      </c>
      <c r="C29" s="2">
        <v>14880099.999999998</v>
      </c>
      <c r="D29" s="2"/>
      <c r="E29" s="2"/>
      <c r="F29" s="2"/>
      <c r="G29" s="2"/>
      <c r="H29" s="2"/>
      <c r="I29" s="2">
        <v>876000</v>
      </c>
      <c r="J29" s="2"/>
      <c r="K29" s="2"/>
      <c r="L29" s="1">
        <f t="shared" si="11"/>
        <v>11278667</v>
      </c>
      <c r="M29" s="13">
        <f t="shared" si="11"/>
        <v>15756099.999999998</v>
      </c>
      <c r="N29" s="14">
        <f>L29+M29</f>
        <v>27034767</v>
      </c>
      <c r="P29" s="3" t="s">
        <v>14</v>
      </c>
      <c r="Q29" s="2">
        <v>2261</v>
      </c>
      <c r="R29" s="2">
        <v>2308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484</v>
      </c>
      <c r="Y29" s="2">
        <v>0</v>
      </c>
      <c r="Z29" s="2">
        <v>0</v>
      </c>
      <c r="AA29" s="1">
        <f t="shared" si="12"/>
        <v>2261</v>
      </c>
      <c r="AB29" s="13">
        <f t="shared" si="12"/>
        <v>2792</v>
      </c>
      <c r="AC29" s="14">
        <f>AA29+AB29</f>
        <v>5053</v>
      </c>
      <c r="AE29" s="3" t="s">
        <v>14</v>
      </c>
      <c r="AF29" s="2">
        <f t="shared" si="13"/>
        <v>4988.3533834586469</v>
      </c>
      <c r="AG29" s="2">
        <f t="shared" si="13"/>
        <v>6447.1837088388211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1809.9173553719008</v>
      </c>
      <c r="AN29" s="2" t="str">
        <f t="shared" si="13"/>
        <v>N.A.</v>
      </c>
      <c r="AO29" s="2" t="str">
        <f t="shared" si="13"/>
        <v>N.A.</v>
      </c>
      <c r="AP29" s="15">
        <f t="shared" si="13"/>
        <v>4988.3533834586469</v>
      </c>
      <c r="AQ29" s="16">
        <f t="shared" si="13"/>
        <v>5643.3022922636101</v>
      </c>
      <c r="AR29" s="14">
        <f t="shared" si="13"/>
        <v>5350.2408470215714</v>
      </c>
    </row>
    <row r="30" spans="1:44" ht="15" customHeight="1" thickBot="1" x14ac:dyDescent="0.3">
      <c r="A30" s="3" t="s">
        <v>15</v>
      </c>
      <c r="B30" s="2">
        <v>4162400</v>
      </c>
      <c r="C30" s="2"/>
      <c r="D30" s="2"/>
      <c r="E30" s="2"/>
      <c r="F30" s="2"/>
      <c r="G30" s="2">
        <v>1409999.9999999998</v>
      </c>
      <c r="H30" s="2">
        <v>495360</v>
      </c>
      <c r="I30" s="2"/>
      <c r="J30" s="2"/>
      <c r="K30" s="2"/>
      <c r="L30" s="1">
        <f t="shared" si="11"/>
        <v>4657760</v>
      </c>
      <c r="M30" s="13">
        <f t="shared" si="11"/>
        <v>1409999.9999999998</v>
      </c>
      <c r="N30" s="14">
        <f>L30+M30</f>
        <v>6067760</v>
      </c>
      <c r="P30" s="3" t="s">
        <v>15</v>
      </c>
      <c r="Q30" s="2">
        <v>484</v>
      </c>
      <c r="R30" s="2">
        <v>0</v>
      </c>
      <c r="S30" s="2">
        <v>0</v>
      </c>
      <c r="T30" s="2">
        <v>0</v>
      </c>
      <c r="U30" s="2">
        <v>0</v>
      </c>
      <c r="V30" s="2">
        <v>239</v>
      </c>
      <c r="W30" s="2">
        <v>3888</v>
      </c>
      <c r="X30" s="2">
        <v>0</v>
      </c>
      <c r="Y30" s="2">
        <v>0</v>
      </c>
      <c r="Z30" s="2">
        <v>0</v>
      </c>
      <c r="AA30" s="1">
        <f t="shared" si="12"/>
        <v>4372</v>
      </c>
      <c r="AB30" s="13">
        <f t="shared" si="12"/>
        <v>239</v>
      </c>
      <c r="AC30" s="22">
        <f>AA30+AB30</f>
        <v>4611</v>
      </c>
      <c r="AE30" s="3" t="s">
        <v>15</v>
      </c>
      <c r="AF30" s="2">
        <f t="shared" si="13"/>
        <v>8600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5899.5815899581585</v>
      </c>
      <c r="AL30" s="2">
        <f t="shared" si="13"/>
        <v>127.4074074074074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1065.3613906678866</v>
      </c>
      <c r="AQ30" s="16">
        <f t="shared" si="13"/>
        <v>5899.5815899581585</v>
      </c>
      <c r="AR30" s="14">
        <f t="shared" si="13"/>
        <v>1315.9314682281502</v>
      </c>
    </row>
    <row r="31" spans="1:44" ht="15" customHeight="1" thickBot="1" x14ac:dyDescent="0.3">
      <c r="A31" s="4" t="s">
        <v>16</v>
      </c>
      <c r="B31" s="2">
        <v>30372817</v>
      </c>
      <c r="C31" s="2">
        <v>14880099.999999998</v>
      </c>
      <c r="D31" s="2">
        <v>141000</v>
      </c>
      <c r="E31" s="2"/>
      <c r="F31" s="2"/>
      <c r="G31" s="2">
        <v>1409999.9999999998</v>
      </c>
      <c r="H31" s="2">
        <v>8081419.9999999963</v>
      </c>
      <c r="I31" s="2">
        <v>876000</v>
      </c>
      <c r="J31" s="2">
        <v>0</v>
      </c>
      <c r="K31" s="2"/>
      <c r="L31" s="1">
        <f t="shared" ref="L31" si="14">B31+D31+F31+H31+J31</f>
        <v>38595237</v>
      </c>
      <c r="M31" s="13">
        <f t="shared" ref="M31" si="15">C31+E31+G31+I31+K31</f>
        <v>17166100</v>
      </c>
      <c r="N31" s="22">
        <f>L31+M31</f>
        <v>55761337</v>
      </c>
      <c r="P31" s="4" t="s">
        <v>16</v>
      </c>
      <c r="Q31" s="2">
        <v>4436</v>
      </c>
      <c r="R31" s="2">
        <v>2308</v>
      </c>
      <c r="S31" s="2">
        <v>47</v>
      </c>
      <c r="T31" s="2">
        <v>0</v>
      </c>
      <c r="U31" s="2">
        <v>0</v>
      </c>
      <c r="V31" s="2">
        <v>239</v>
      </c>
      <c r="W31" s="2">
        <v>4419</v>
      </c>
      <c r="X31" s="2">
        <v>484</v>
      </c>
      <c r="Y31" s="2">
        <v>192</v>
      </c>
      <c r="Z31" s="2">
        <v>0</v>
      </c>
      <c r="AA31" s="1">
        <f t="shared" ref="AA31" si="16">Q31+S31+U31+W31+Y31</f>
        <v>9094</v>
      </c>
      <c r="AB31" s="13">
        <f t="shared" ref="AB31" si="17">R31+T31+V31+X31+Z31</f>
        <v>3031</v>
      </c>
      <c r="AC31" s="14">
        <f>AA31+AB31</f>
        <v>12125</v>
      </c>
      <c r="AE31" s="4" t="s">
        <v>16</v>
      </c>
      <c r="AF31" s="2">
        <f t="shared" ref="AF31:AO31" si="18">IFERROR(B31/Q31, "N.A.")</f>
        <v>6846.892921550947</v>
      </c>
      <c r="AG31" s="2">
        <f t="shared" si="18"/>
        <v>6447.1837088388211</v>
      </c>
      <c r="AH31" s="2">
        <f t="shared" si="18"/>
        <v>3000</v>
      </c>
      <c r="AI31" s="2" t="str">
        <f t="shared" si="18"/>
        <v>N.A.</v>
      </c>
      <c r="AJ31" s="2" t="str">
        <f t="shared" si="18"/>
        <v>N.A.</v>
      </c>
      <c r="AK31" s="2">
        <f t="shared" si="18"/>
        <v>5899.5815899581585</v>
      </c>
      <c r="AL31" s="2">
        <f t="shared" si="18"/>
        <v>1828.7893188504179</v>
      </c>
      <c r="AM31" s="2">
        <f t="shared" si="18"/>
        <v>1809.9173553719008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4244.0330987464258</v>
      </c>
      <c r="AQ31" s="16">
        <f t="shared" ref="AQ31" si="20">IFERROR(M31/AB31, "N.A.")</f>
        <v>5663.5103926096999</v>
      </c>
      <c r="AR31" s="14">
        <f t="shared" ref="AR31" si="21">IFERROR(N31/AC31, "N.A.")</f>
        <v>4598.8731546391755</v>
      </c>
    </row>
    <row r="32" spans="1:44" ht="15" customHeight="1" thickBot="1" x14ac:dyDescent="0.3">
      <c r="A32" s="5" t="s">
        <v>0</v>
      </c>
      <c r="B32" s="28">
        <f>B31+C31</f>
        <v>45252917</v>
      </c>
      <c r="C32" s="30"/>
      <c r="D32" s="28">
        <f>D31+E31</f>
        <v>141000</v>
      </c>
      <c r="E32" s="30"/>
      <c r="F32" s="28">
        <f>F31+G31</f>
        <v>1409999.9999999998</v>
      </c>
      <c r="G32" s="30"/>
      <c r="H32" s="28">
        <f>H31+I31</f>
        <v>8957419.9999999963</v>
      </c>
      <c r="I32" s="30"/>
      <c r="J32" s="28">
        <f>J31+K31</f>
        <v>0</v>
      </c>
      <c r="K32" s="30"/>
      <c r="L32" s="28">
        <f>L31+M31</f>
        <v>55761337</v>
      </c>
      <c r="M32" s="29"/>
      <c r="N32" s="23">
        <f>B32+D32+F32+H32+J32</f>
        <v>55761337</v>
      </c>
      <c r="P32" s="5" t="s">
        <v>0</v>
      </c>
      <c r="Q32" s="28">
        <f>Q31+R31</f>
        <v>6744</v>
      </c>
      <c r="R32" s="30"/>
      <c r="S32" s="28">
        <f>S31+T31</f>
        <v>47</v>
      </c>
      <c r="T32" s="30"/>
      <c r="U32" s="28">
        <f>U31+V31</f>
        <v>239</v>
      </c>
      <c r="V32" s="30"/>
      <c r="W32" s="28">
        <f>W31+X31</f>
        <v>4903</v>
      </c>
      <c r="X32" s="30"/>
      <c r="Y32" s="28">
        <f>Y31+Z31</f>
        <v>192</v>
      </c>
      <c r="Z32" s="30"/>
      <c r="AA32" s="28">
        <f>AA31+AB31</f>
        <v>12125</v>
      </c>
      <c r="AB32" s="30"/>
      <c r="AC32" s="24">
        <f>Q32+S32+U32+W32+Y32</f>
        <v>12125</v>
      </c>
      <c r="AE32" s="5" t="s">
        <v>0</v>
      </c>
      <c r="AF32" s="31">
        <f>IFERROR(B32/Q32,"N.A.")</f>
        <v>6710.1003855278768</v>
      </c>
      <c r="AG32" s="32"/>
      <c r="AH32" s="31">
        <f>IFERROR(D32/S32,"N.A.")</f>
        <v>3000</v>
      </c>
      <c r="AI32" s="32"/>
      <c r="AJ32" s="31">
        <f>IFERROR(F32/U32,"N.A.")</f>
        <v>5899.5815899581585</v>
      </c>
      <c r="AK32" s="32"/>
      <c r="AL32" s="31">
        <f>IFERROR(H32/W32,"N.A.")</f>
        <v>1826.926371609218</v>
      </c>
      <c r="AM32" s="32"/>
      <c r="AN32" s="31">
        <f>IFERROR(J32/Y32,"N.A.")</f>
        <v>0</v>
      </c>
      <c r="AO32" s="32"/>
      <c r="AP32" s="31">
        <f>IFERROR(L32/AA32,"N.A.")</f>
        <v>4598.8731546391755</v>
      </c>
      <c r="AQ32" s="32"/>
      <c r="AR32" s="17">
        <f>IFERROR(N32/AC32, "N.A.")</f>
        <v>4598.8731546391755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2462180</v>
      </c>
      <c r="C39" s="2"/>
      <c r="D39" s="2"/>
      <c r="E39" s="2"/>
      <c r="F39" s="2"/>
      <c r="G39" s="2"/>
      <c r="H39" s="2">
        <v>2101160.0000000005</v>
      </c>
      <c r="I39" s="2"/>
      <c r="J39" s="2"/>
      <c r="K39" s="2"/>
      <c r="L39" s="1">
        <f t="shared" ref="L39:M42" si="22">B39+D39+F39+H39+J39</f>
        <v>4563340</v>
      </c>
      <c r="M39" s="13">
        <f t="shared" si="22"/>
        <v>0</v>
      </c>
      <c r="N39" s="14">
        <f>L39+M39</f>
        <v>4563340</v>
      </c>
      <c r="P39" s="3" t="s">
        <v>12</v>
      </c>
      <c r="Q39" s="2">
        <v>339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764</v>
      </c>
      <c r="X39" s="2">
        <v>0</v>
      </c>
      <c r="Y39" s="2">
        <v>0</v>
      </c>
      <c r="Z39" s="2">
        <v>0</v>
      </c>
      <c r="AA39" s="1">
        <f t="shared" ref="AA39:AB42" si="23">Q39+S39+U39+W39+Y39</f>
        <v>1103</v>
      </c>
      <c r="AB39" s="13">
        <f t="shared" si="23"/>
        <v>0</v>
      </c>
      <c r="AC39" s="14">
        <f>AA39+AB39</f>
        <v>1103</v>
      </c>
      <c r="AE39" s="3" t="s">
        <v>12</v>
      </c>
      <c r="AF39" s="2">
        <f t="shared" ref="AF39:AR42" si="24">IFERROR(B39/Q39, "N.A.")</f>
        <v>7263.0678466076697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2750.20942408377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4137.2076155938348</v>
      </c>
      <c r="AQ39" s="16" t="str">
        <f t="shared" si="24"/>
        <v>N.A.</v>
      </c>
      <c r="AR39" s="14">
        <f t="shared" si="24"/>
        <v>4137.2076155938348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>
        <v>4599084</v>
      </c>
      <c r="C41" s="2">
        <v>4621100</v>
      </c>
      <c r="D41" s="2"/>
      <c r="E41" s="2"/>
      <c r="F41" s="2"/>
      <c r="G41" s="2"/>
      <c r="H41" s="2"/>
      <c r="I41" s="2">
        <v>0</v>
      </c>
      <c r="J41" s="2"/>
      <c r="K41" s="2"/>
      <c r="L41" s="1">
        <f t="shared" si="22"/>
        <v>4599084</v>
      </c>
      <c r="M41" s="13">
        <f t="shared" si="22"/>
        <v>4621100</v>
      </c>
      <c r="N41" s="14">
        <f>L41+M41</f>
        <v>9220184</v>
      </c>
      <c r="P41" s="3" t="s">
        <v>14</v>
      </c>
      <c r="Q41" s="2">
        <v>909</v>
      </c>
      <c r="R41" s="2">
        <v>572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192</v>
      </c>
      <c r="Y41" s="2">
        <v>0</v>
      </c>
      <c r="Z41" s="2">
        <v>0</v>
      </c>
      <c r="AA41" s="1">
        <f t="shared" si="23"/>
        <v>909</v>
      </c>
      <c r="AB41" s="13">
        <f t="shared" si="23"/>
        <v>764</v>
      </c>
      <c r="AC41" s="14">
        <f>AA41+AB41</f>
        <v>1673</v>
      </c>
      <c r="AE41" s="3" t="s">
        <v>14</v>
      </c>
      <c r="AF41" s="2">
        <f t="shared" si="24"/>
        <v>5059.4983498349839</v>
      </c>
      <c r="AG41" s="2">
        <f t="shared" si="24"/>
        <v>8078.8461538461543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0</v>
      </c>
      <c r="AN41" s="2" t="str">
        <f t="shared" si="24"/>
        <v>N.A.</v>
      </c>
      <c r="AO41" s="2" t="str">
        <f t="shared" si="24"/>
        <v>N.A.</v>
      </c>
      <c r="AP41" s="15">
        <f t="shared" si="24"/>
        <v>5059.4983498349839</v>
      </c>
      <c r="AQ41" s="16">
        <f t="shared" si="24"/>
        <v>6048.560209424084</v>
      </c>
      <c r="AR41" s="14">
        <f t="shared" si="24"/>
        <v>5511.1679617453674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384</v>
      </c>
      <c r="Z42" s="2">
        <v>0</v>
      </c>
      <c r="AA42" s="1">
        <f t="shared" si="23"/>
        <v>384</v>
      </c>
      <c r="AB42" s="13">
        <f t="shared" si="23"/>
        <v>0</v>
      </c>
      <c r="AC42" s="14">
        <f>AA42+AB42</f>
        <v>384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4">
        <f t="shared" si="24"/>
        <v>0</v>
      </c>
    </row>
    <row r="43" spans="1:44" ht="15" customHeight="1" thickBot="1" x14ac:dyDescent="0.3">
      <c r="A43" s="4" t="s">
        <v>16</v>
      </c>
      <c r="B43" s="2">
        <v>7061264</v>
      </c>
      <c r="C43" s="2">
        <v>4621100</v>
      </c>
      <c r="D43" s="2"/>
      <c r="E43" s="2"/>
      <c r="F43" s="2"/>
      <c r="G43" s="2"/>
      <c r="H43" s="2">
        <v>2101160.0000000005</v>
      </c>
      <c r="I43" s="2">
        <v>0</v>
      </c>
      <c r="J43" s="2">
        <v>0</v>
      </c>
      <c r="K43" s="2"/>
      <c r="L43" s="1">
        <f t="shared" ref="L43" si="25">B43+D43+F43+H43+J43</f>
        <v>9162424</v>
      </c>
      <c r="M43" s="13">
        <f t="shared" ref="M43" si="26">C43+E43+G43+I43+K43</f>
        <v>4621100</v>
      </c>
      <c r="N43" s="22">
        <f>L43+M43</f>
        <v>13783524</v>
      </c>
      <c r="P43" s="4" t="s">
        <v>16</v>
      </c>
      <c r="Q43" s="2">
        <v>1248</v>
      </c>
      <c r="R43" s="2">
        <v>572</v>
      </c>
      <c r="S43" s="2">
        <v>0</v>
      </c>
      <c r="T43" s="2">
        <v>0</v>
      </c>
      <c r="U43" s="2">
        <v>0</v>
      </c>
      <c r="V43" s="2">
        <v>0</v>
      </c>
      <c r="W43" s="2">
        <v>764</v>
      </c>
      <c r="X43" s="2">
        <v>192</v>
      </c>
      <c r="Y43" s="2">
        <v>384</v>
      </c>
      <c r="Z43" s="2">
        <v>0</v>
      </c>
      <c r="AA43" s="1">
        <f t="shared" ref="AA43" si="27">Q43+S43+U43+W43+Y43</f>
        <v>2396</v>
      </c>
      <c r="AB43" s="13">
        <f t="shared" ref="AB43" si="28">R43+T43+V43+X43+Z43</f>
        <v>764</v>
      </c>
      <c r="AC43" s="22">
        <f>AA43+AB43</f>
        <v>3160</v>
      </c>
      <c r="AE43" s="4" t="s">
        <v>16</v>
      </c>
      <c r="AF43" s="2">
        <f t="shared" ref="AF43:AO43" si="29">IFERROR(B43/Q43, "N.A.")</f>
        <v>5658.0641025641025</v>
      </c>
      <c r="AG43" s="2">
        <f t="shared" si="29"/>
        <v>8078.8461538461543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2750.20942408377</v>
      </c>
      <c r="AM43" s="2">
        <f t="shared" si="29"/>
        <v>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3824.0500834724539</v>
      </c>
      <c r="AQ43" s="16">
        <f t="shared" ref="AQ43" si="31">IFERROR(M43/AB43, "N.A.")</f>
        <v>6048.560209424084</v>
      </c>
      <c r="AR43" s="14">
        <f t="shared" ref="AR43" si="32">IFERROR(N43/AC43, "N.A.")</f>
        <v>4361.8746835443035</v>
      </c>
    </row>
    <row r="44" spans="1:44" ht="15" customHeight="1" thickBot="1" x14ac:dyDescent="0.3">
      <c r="A44" s="5" t="s">
        <v>0</v>
      </c>
      <c r="B44" s="28">
        <f>B43+C43</f>
        <v>11682364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2101160.0000000005</v>
      </c>
      <c r="I44" s="30"/>
      <c r="J44" s="28">
        <f>J43+K43</f>
        <v>0</v>
      </c>
      <c r="K44" s="30"/>
      <c r="L44" s="28">
        <f>L43+M43</f>
        <v>13783524</v>
      </c>
      <c r="M44" s="29"/>
      <c r="N44" s="23">
        <f>B44+D44+F44+H44+J44</f>
        <v>13783524</v>
      </c>
      <c r="P44" s="5" t="s">
        <v>0</v>
      </c>
      <c r="Q44" s="28">
        <f>Q43+R43</f>
        <v>1820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956</v>
      </c>
      <c r="X44" s="30"/>
      <c r="Y44" s="28">
        <f>Y43+Z43</f>
        <v>384</v>
      </c>
      <c r="Z44" s="30"/>
      <c r="AA44" s="28">
        <f>AA43+AB43</f>
        <v>3160</v>
      </c>
      <c r="AB44" s="29"/>
      <c r="AC44" s="23">
        <f>Q44+S44+U44+W44+Y44</f>
        <v>3160</v>
      </c>
      <c r="AE44" s="5" t="s">
        <v>0</v>
      </c>
      <c r="AF44" s="31">
        <f>IFERROR(B44/Q44,"N.A.")</f>
        <v>6418.8813186813186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2197.8661087866112</v>
      </c>
      <c r="AM44" s="32"/>
      <c r="AN44" s="31">
        <f>IFERROR(J44/Y44,"N.A.")</f>
        <v>0</v>
      </c>
      <c r="AO44" s="32"/>
      <c r="AP44" s="31">
        <f>IFERROR(L44/AA44,"N.A.")</f>
        <v>4361.8746835443035</v>
      </c>
      <c r="AQ44" s="32"/>
      <c r="AR44" s="17">
        <f>IFERROR(N44/AC44, "N.A.")</f>
        <v>4361.8746835443035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71437215</v>
      </c>
      <c r="C15" s="2"/>
      <c r="D15" s="2">
        <v>40881750</v>
      </c>
      <c r="E15" s="2"/>
      <c r="F15" s="2">
        <v>53611460</v>
      </c>
      <c r="G15" s="2"/>
      <c r="H15" s="2">
        <v>123676554.00000001</v>
      </c>
      <c r="I15" s="2"/>
      <c r="J15" s="2">
        <v>0</v>
      </c>
      <c r="K15" s="2"/>
      <c r="L15" s="1">
        <f t="shared" ref="L15:M18" si="0">B15+D15+F15+H15+J15</f>
        <v>289606979</v>
      </c>
      <c r="M15" s="13">
        <f t="shared" si="0"/>
        <v>0</v>
      </c>
      <c r="N15" s="14">
        <f>L15+M15</f>
        <v>289606979</v>
      </c>
      <c r="P15" s="3" t="s">
        <v>12</v>
      </c>
      <c r="Q15" s="2">
        <v>8986</v>
      </c>
      <c r="R15" s="2">
        <v>0</v>
      </c>
      <c r="S15" s="2">
        <v>2814</v>
      </c>
      <c r="T15" s="2">
        <v>0</v>
      </c>
      <c r="U15" s="2">
        <v>4027</v>
      </c>
      <c r="V15" s="2">
        <v>0</v>
      </c>
      <c r="W15" s="2">
        <v>18039</v>
      </c>
      <c r="X15" s="2">
        <v>0</v>
      </c>
      <c r="Y15" s="2">
        <v>901</v>
      </c>
      <c r="Z15" s="2">
        <v>0</v>
      </c>
      <c r="AA15" s="1">
        <f t="shared" ref="AA15:AB18" si="1">Q15+S15+U15+W15+Y15</f>
        <v>34767</v>
      </c>
      <c r="AB15" s="13">
        <f t="shared" si="1"/>
        <v>0</v>
      </c>
      <c r="AC15" s="14">
        <f>AA15+AB15</f>
        <v>34767</v>
      </c>
      <c r="AE15" s="3" t="s">
        <v>12</v>
      </c>
      <c r="AF15" s="2">
        <f t="shared" ref="AF15:AR18" si="2">IFERROR(B15/Q15, "N.A.")</f>
        <v>7949.8347429334517</v>
      </c>
      <c r="AG15" s="2" t="str">
        <f t="shared" si="2"/>
        <v>N.A.</v>
      </c>
      <c r="AH15" s="2">
        <f t="shared" si="2"/>
        <v>14527.985074626866</v>
      </c>
      <c r="AI15" s="2" t="str">
        <f t="shared" si="2"/>
        <v>N.A.</v>
      </c>
      <c r="AJ15" s="2">
        <f t="shared" si="2"/>
        <v>13313.002234914329</v>
      </c>
      <c r="AK15" s="2" t="str">
        <f t="shared" si="2"/>
        <v>N.A.</v>
      </c>
      <c r="AL15" s="2">
        <f t="shared" si="2"/>
        <v>6856.0648594711465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8329.9387062444275</v>
      </c>
      <c r="AQ15" s="16" t="str">
        <f t="shared" si="2"/>
        <v>N.A.</v>
      </c>
      <c r="AR15" s="14">
        <f t="shared" si="2"/>
        <v>8329.9387062444275</v>
      </c>
    </row>
    <row r="16" spans="1:44" ht="15" customHeight="1" thickBot="1" x14ac:dyDescent="0.3">
      <c r="A16" s="3" t="s">
        <v>13</v>
      </c>
      <c r="B16" s="2">
        <v>20631790</v>
      </c>
      <c r="C16" s="2">
        <v>1440000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20631790</v>
      </c>
      <c r="M16" s="13">
        <f t="shared" si="0"/>
        <v>1440000</v>
      </c>
      <c r="N16" s="14">
        <f>L16+M16</f>
        <v>22071790</v>
      </c>
      <c r="P16" s="3" t="s">
        <v>13</v>
      </c>
      <c r="Q16" s="2">
        <v>4671</v>
      </c>
      <c r="R16" s="2">
        <v>180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4671</v>
      </c>
      <c r="AB16" s="13">
        <f t="shared" si="1"/>
        <v>180</v>
      </c>
      <c r="AC16" s="14">
        <f>AA16+AB16</f>
        <v>4851</v>
      </c>
      <c r="AE16" s="3" t="s">
        <v>13</v>
      </c>
      <c r="AF16" s="2">
        <f t="shared" si="2"/>
        <v>4416.996360522372</v>
      </c>
      <c r="AG16" s="2">
        <f t="shared" si="2"/>
        <v>8000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4416.996360522372</v>
      </c>
      <c r="AQ16" s="16">
        <f t="shared" si="2"/>
        <v>8000</v>
      </c>
      <c r="AR16" s="14">
        <f t="shared" si="2"/>
        <v>4549.9464028035454</v>
      </c>
    </row>
    <row r="17" spans="1:44" ht="15" customHeight="1" thickBot="1" x14ac:dyDescent="0.3">
      <c r="A17" s="3" t="s">
        <v>14</v>
      </c>
      <c r="B17" s="2">
        <v>160121960.00000003</v>
      </c>
      <c r="C17" s="2">
        <v>701790590.00000012</v>
      </c>
      <c r="D17" s="2">
        <v>13718480</v>
      </c>
      <c r="E17" s="2">
        <v>51298839.999999993</v>
      </c>
      <c r="F17" s="2"/>
      <c r="G17" s="2">
        <v>49353950</v>
      </c>
      <c r="H17" s="2"/>
      <c r="I17" s="2">
        <v>52567839.999999993</v>
      </c>
      <c r="J17" s="2">
        <v>0</v>
      </c>
      <c r="K17" s="2"/>
      <c r="L17" s="1">
        <f t="shared" si="0"/>
        <v>173840440.00000003</v>
      </c>
      <c r="M17" s="13">
        <f t="shared" si="0"/>
        <v>855011220.00000012</v>
      </c>
      <c r="N17" s="14">
        <f>L17+M17</f>
        <v>1028851660.0000001</v>
      </c>
      <c r="P17" s="3" t="s">
        <v>14</v>
      </c>
      <c r="Q17" s="2">
        <v>19615</v>
      </c>
      <c r="R17" s="2">
        <v>80465</v>
      </c>
      <c r="S17" s="2">
        <v>2016</v>
      </c>
      <c r="T17" s="2">
        <v>1223</v>
      </c>
      <c r="U17" s="2">
        <v>0</v>
      </c>
      <c r="V17" s="2">
        <v>4842</v>
      </c>
      <c r="W17" s="2">
        <v>0</v>
      </c>
      <c r="X17" s="2">
        <v>4799</v>
      </c>
      <c r="Y17" s="2">
        <v>846</v>
      </c>
      <c r="Z17" s="2">
        <v>0</v>
      </c>
      <c r="AA17" s="1">
        <f t="shared" si="1"/>
        <v>22477</v>
      </c>
      <c r="AB17" s="13">
        <f t="shared" si="1"/>
        <v>91329</v>
      </c>
      <c r="AC17" s="14">
        <f>AA17+AB17</f>
        <v>113806</v>
      </c>
      <c r="AE17" s="3" t="s">
        <v>14</v>
      </c>
      <c r="AF17" s="2">
        <f t="shared" si="2"/>
        <v>8163.2403772623011</v>
      </c>
      <c r="AG17" s="2">
        <f t="shared" si="2"/>
        <v>8721.687566022496</v>
      </c>
      <c r="AH17" s="2">
        <f t="shared" si="2"/>
        <v>6804.8015873015875</v>
      </c>
      <c r="AI17" s="2">
        <f t="shared" si="2"/>
        <v>41945.085854456251</v>
      </c>
      <c r="AJ17" s="2" t="str">
        <f t="shared" si="2"/>
        <v>N.A.</v>
      </c>
      <c r="AK17" s="2">
        <f t="shared" si="2"/>
        <v>10192.88517141677</v>
      </c>
      <c r="AL17" s="2" t="str">
        <f t="shared" si="2"/>
        <v>N.A.</v>
      </c>
      <c r="AM17" s="2">
        <f t="shared" si="2"/>
        <v>10953.915399041465</v>
      </c>
      <c r="AN17" s="2">
        <f t="shared" si="2"/>
        <v>0</v>
      </c>
      <c r="AO17" s="2" t="str">
        <f t="shared" si="2"/>
        <v>N.A.</v>
      </c>
      <c r="AP17" s="15">
        <f t="shared" si="2"/>
        <v>7734.1477955243154</v>
      </c>
      <c r="AQ17" s="16">
        <f t="shared" si="2"/>
        <v>9361.880892159119</v>
      </c>
      <c r="AR17" s="14">
        <f t="shared" si="2"/>
        <v>9040.3991002231887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133</v>
      </c>
      <c r="X18" s="2">
        <v>0</v>
      </c>
      <c r="Y18" s="2">
        <v>0</v>
      </c>
      <c r="Z18" s="2">
        <v>0</v>
      </c>
      <c r="AA18" s="1">
        <f t="shared" si="1"/>
        <v>133</v>
      </c>
      <c r="AB18" s="13">
        <f t="shared" si="1"/>
        <v>0</v>
      </c>
      <c r="AC18" s="22">
        <f>AA18+AB18</f>
        <v>133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0</v>
      </c>
      <c r="AQ18" s="16" t="str">
        <f t="shared" si="2"/>
        <v>N.A.</v>
      </c>
      <c r="AR18" s="14">
        <f t="shared" si="2"/>
        <v>0</v>
      </c>
    </row>
    <row r="19" spans="1:44" ht="15" customHeight="1" thickBot="1" x14ac:dyDescent="0.3">
      <c r="A19" s="4" t="s">
        <v>16</v>
      </c>
      <c r="B19" s="2">
        <v>252190964.99999991</v>
      </c>
      <c r="C19" s="2">
        <v>703230589.99999988</v>
      </c>
      <c r="D19" s="2">
        <v>54600229.999999993</v>
      </c>
      <c r="E19" s="2">
        <v>51298839.999999993</v>
      </c>
      <c r="F19" s="2">
        <v>53611460</v>
      </c>
      <c r="G19" s="2">
        <v>49353950</v>
      </c>
      <c r="H19" s="2">
        <v>123676553.99999999</v>
      </c>
      <c r="I19" s="2">
        <v>52567839.999999993</v>
      </c>
      <c r="J19" s="2">
        <v>0</v>
      </c>
      <c r="K19" s="2"/>
      <c r="L19" s="1">
        <f t="shared" ref="L19" si="3">B19+D19+F19+H19+J19</f>
        <v>484079208.99999988</v>
      </c>
      <c r="M19" s="13">
        <f t="shared" ref="M19" si="4">C19+E19+G19+I19+K19</f>
        <v>856451219.99999988</v>
      </c>
      <c r="N19" s="22">
        <f>L19+M19</f>
        <v>1340530428.9999998</v>
      </c>
      <c r="P19" s="4" t="s">
        <v>16</v>
      </c>
      <c r="Q19" s="2">
        <v>33272</v>
      </c>
      <c r="R19" s="2">
        <v>80645</v>
      </c>
      <c r="S19" s="2">
        <v>4830</v>
      </c>
      <c r="T19" s="2">
        <v>1223</v>
      </c>
      <c r="U19" s="2">
        <v>4027</v>
      </c>
      <c r="V19" s="2">
        <v>4842</v>
      </c>
      <c r="W19" s="2">
        <v>18172</v>
      </c>
      <c r="X19" s="2">
        <v>4799</v>
      </c>
      <c r="Y19" s="2">
        <v>1747</v>
      </c>
      <c r="Z19" s="2">
        <v>0</v>
      </c>
      <c r="AA19" s="1">
        <f t="shared" ref="AA19" si="5">Q19+S19+U19+W19+Y19</f>
        <v>62048</v>
      </c>
      <c r="AB19" s="13">
        <f t="shared" ref="AB19" si="6">R19+T19+V19+X19+Z19</f>
        <v>91509</v>
      </c>
      <c r="AC19" s="14">
        <f>AA19+AB19</f>
        <v>153557</v>
      </c>
      <c r="AE19" s="4" t="s">
        <v>16</v>
      </c>
      <c r="AF19" s="2">
        <f t="shared" ref="AF19:AO19" si="7">IFERROR(B19/Q19, "N.A.")</f>
        <v>7579.6755530175496</v>
      </c>
      <c r="AG19" s="2">
        <f t="shared" si="7"/>
        <v>8720.0767561535104</v>
      </c>
      <c r="AH19" s="2">
        <f t="shared" si="7"/>
        <v>11304.395445134574</v>
      </c>
      <c r="AI19" s="2">
        <f t="shared" si="7"/>
        <v>41945.085854456251</v>
      </c>
      <c r="AJ19" s="2">
        <f t="shared" si="7"/>
        <v>13313.002234914329</v>
      </c>
      <c r="AK19" s="2">
        <f t="shared" si="7"/>
        <v>10192.88517141677</v>
      </c>
      <c r="AL19" s="2">
        <f t="shared" si="7"/>
        <v>6805.8856482500541</v>
      </c>
      <c r="AM19" s="2">
        <f t="shared" si="7"/>
        <v>10953.915399041465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7801.6891600051558</v>
      </c>
      <c r="AQ19" s="16">
        <f t="shared" ref="AQ19" si="9">IFERROR(M19/AB19, "N.A.")</f>
        <v>9359.2020457004219</v>
      </c>
      <c r="AR19" s="14">
        <f t="shared" ref="AR19" si="10">IFERROR(N19/AC19, "N.A.")</f>
        <v>8729.8555520100017</v>
      </c>
    </row>
    <row r="20" spans="1:44" ht="15" customHeight="1" thickBot="1" x14ac:dyDescent="0.3">
      <c r="A20" s="5" t="s">
        <v>0</v>
      </c>
      <c r="B20" s="28">
        <f>B19+C19</f>
        <v>955421554.99999976</v>
      </c>
      <c r="C20" s="30"/>
      <c r="D20" s="28">
        <f>D19+E19</f>
        <v>105899069.99999999</v>
      </c>
      <c r="E20" s="30"/>
      <c r="F20" s="28">
        <f>F19+G19</f>
        <v>102965410</v>
      </c>
      <c r="G20" s="30"/>
      <c r="H20" s="28">
        <f>H19+I19</f>
        <v>176244393.99999997</v>
      </c>
      <c r="I20" s="30"/>
      <c r="J20" s="28">
        <f>J19+K19</f>
        <v>0</v>
      </c>
      <c r="K20" s="30"/>
      <c r="L20" s="28">
        <f>L19+M19</f>
        <v>1340530428.9999998</v>
      </c>
      <c r="M20" s="29"/>
      <c r="N20" s="23">
        <f>B20+D20+F20+H20+J20</f>
        <v>1340530428.9999998</v>
      </c>
      <c r="P20" s="5" t="s">
        <v>0</v>
      </c>
      <c r="Q20" s="28">
        <f>Q19+R19</f>
        <v>113917</v>
      </c>
      <c r="R20" s="30"/>
      <c r="S20" s="28">
        <f>S19+T19</f>
        <v>6053</v>
      </c>
      <c r="T20" s="30"/>
      <c r="U20" s="28">
        <f>U19+V19</f>
        <v>8869</v>
      </c>
      <c r="V20" s="30"/>
      <c r="W20" s="28">
        <f>W19+X19</f>
        <v>22971</v>
      </c>
      <c r="X20" s="30"/>
      <c r="Y20" s="28">
        <f>Y19+Z19</f>
        <v>1747</v>
      </c>
      <c r="Z20" s="30"/>
      <c r="AA20" s="28">
        <f>AA19+AB19</f>
        <v>153557</v>
      </c>
      <c r="AB20" s="30"/>
      <c r="AC20" s="24">
        <f>Q20+S20+U20+W20+Y20</f>
        <v>153557</v>
      </c>
      <c r="AE20" s="5" t="s">
        <v>0</v>
      </c>
      <c r="AF20" s="31">
        <f>IFERROR(B20/Q20,"N.A.")</f>
        <v>8386.9971558239758</v>
      </c>
      <c r="AG20" s="32"/>
      <c r="AH20" s="31">
        <f>IFERROR(D20/S20,"N.A.")</f>
        <v>17495.3031554601</v>
      </c>
      <c r="AI20" s="32"/>
      <c r="AJ20" s="31">
        <f>IFERROR(F20/U20,"N.A.")</f>
        <v>11609.585071597699</v>
      </c>
      <c r="AK20" s="32"/>
      <c r="AL20" s="31">
        <f>IFERROR(H20/W20,"N.A.")</f>
        <v>7672.4737277436752</v>
      </c>
      <c r="AM20" s="32"/>
      <c r="AN20" s="31">
        <f>IFERROR(J20/Y20,"N.A.")</f>
        <v>0</v>
      </c>
      <c r="AO20" s="32"/>
      <c r="AP20" s="31">
        <f>IFERROR(L20/AA20,"N.A.")</f>
        <v>8729.8555520100017</v>
      </c>
      <c r="AQ20" s="32"/>
      <c r="AR20" s="17">
        <f>IFERROR(N20/AC20, "N.A.")</f>
        <v>8729.8555520100017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52221374.999999985</v>
      </c>
      <c r="C27" s="2"/>
      <c r="D27" s="2">
        <v>37638689.999999993</v>
      </c>
      <c r="E27" s="2"/>
      <c r="F27" s="2">
        <v>40407379.999999993</v>
      </c>
      <c r="G27" s="2"/>
      <c r="H27" s="2">
        <v>45408310</v>
      </c>
      <c r="I27" s="2"/>
      <c r="J27" s="2">
        <v>0</v>
      </c>
      <c r="K27" s="2"/>
      <c r="L27" s="1">
        <f t="shared" ref="L27:M30" si="11">B27+D27+F27+H27+J27</f>
        <v>175675754.99999997</v>
      </c>
      <c r="M27" s="13">
        <f t="shared" si="11"/>
        <v>0</v>
      </c>
      <c r="N27" s="14">
        <f>L27+M27</f>
        <v>175675754.99999997</v>
      </c>
      <c r="P27" s="3" t="s">
        <v>12</v>
      </c>
      <c r="Q27" s="2">
        <v>5350</v>
      </c>
      <c r="R27" s="2">
        <v>0</v>
      </c>
      <c r="S27" s="2">
        <v>2395</v>
      </c>
      <c r="T27" s="2">
        <v>0</v>
      </c>
      <c r="U27" s="2">
        <v>2567</v>
      </c>
      <c r="V27" s="2">
        <v>0</v>
      </c>
      <c r="W27" s="2">
        <v>5438</v>
      </c>
      <c r="X27" s="2">
        <v>0</v>
      </c>
      <c r="Y27" s="2">
        <v>375</v>
      </c>
      <c r="Z27" s="2">
        <v>0</v>
      </c>
      <c r="AA27" s="1">
        <f t="shared" ref="AA27:AB30" si="12">Q27+S27+U27+W27+Y27</f>
        <v>16125</v>
      </c>
      <c r="AB27" s="13">
        <f t="shared" si="12"/>
        <v>0</v>
      </c>
      <c r="AC27" s="14">
        <f>AA27+AB27</f>
        <v>16125</v>
      </c>
      <c r="AE27" s="3" t="s">
        <v>12</v>
      </c>
      <c r="AF27" s="2">
        <f t="shared" ref="AF27:AR30" si="13">IFERROR(B27/Q27, "N.A.")</f>
        <v>9761.0046728971938</v>
      </c>
      <c r="AG27" s="2" t="str">
        <f t="shared" si="13"/>
        <v>N.A.</v>
      </c>
      <c r="AH27" s="2">
        <f t="shared" si="13"/>
        <v>15715.528183716073</v>
      </c>
      <c r="AI27" s="2" t="str">
        <f t="shared" si="13"/>
        <v>N.A.</v>
      </c>
      <c r="AJ27" s="2">
        <f t="shared" si="13"/>
        <v>15741.090767432797</v>
      </c>
      <c r="AK27" s="2" t="str">
        <f t="shared" si="13"/>
        <v>N.A.</v>
      </c>
      <c r="AL27" s="2">
        <f t="shared" si="13"/>
        <v>8350.1857300478114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10894.620465116277</v>
      </c>
      <c r="AQ27" s="16" t="str">
        <f t="shared" si="13"/>
        <v>N.A.</v>
      </c>
      <c r="AR27" s="14">
        <f t="shared" si="13"/>
        <v>10894.620465116277</v>
      </c>
    </row>
    <row r="28" spans="1:44" ht="15" customHeight="1" thickBot="1" x14ac:dyDescent="0.3">
      <c r="A28" s="3" t="s">
        <v>13</v>
      </c>
      <c r="B28" s="2">
        <v>4377905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4377905</v>
      </c>
      <c r="M28" s="13">
        <f t="shared" si="11"/>
        <v>0</v>
      </c>
      <c r="N28" s="14">
        <f>L28+M28</f>
        <v>4377905</v>
      </c>
      <c r="P28" s="3" t="s">
        <v>13</v>
      </c>
      <c r="Q28" s="2">
        <v>547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547</v>
      </c>
      <c r="AB28" s="13">
        <f t="shared" si="12"/>
        <v>0</v>
      </c>
      <c r="AC28" s="14">
        <f>AA28+AB28</f>
        <v>547</v>
      </c>
      <c r="AE28" s="3" t="s">
        <v>13</v>
      </c>
      <c r="AF28" s="2">
        <f t="shared" si="13"/>
        <v>8003.4826325411332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8003.4826325411332</v>
      </c>
      <c r="AQ28" s="16" t="str">
        <f t="shared" si="13"/>
        <v>N.A.</v>
      </c>
      <c r="AR28" s="14">
        <f t="shared" si="13"/>
        <v>8003.4826325411332</v>
      </c>
    </row>
    <row r="29" spans="1:44" ht="15" customHeight="1" thickBot="1" x14ac:dyDescent="0.3">
      <c r="A29" s="3" t="s">
        <v>14</v>
      </c>
      <c r="B29" s="2">
        <v>125027850</v>
      </c>
      <c r="C29" s="2">
        <v>419421670.00000012</v>
      </c>
      <c r="D29" s="2">
        <v>6924480</v>
      </c>
      <c r="E29" s="2">
        <v>51298840</v>
      </c>
      <c r="F29" s="2"/>
      <c r="G29" s="2">
        <v>46945949.999999993</v>
      </c>
      <c r="H29" s="2"/>
      <c r="I29" s="2">
        <v>42742339.999999993</v>
      </c>
      <c r="J29" s="2"/>
      <c r="K29" s="2"/>
      <c r="L29" s="1">
        <f t="shared" si="11"/>
        <v>131952330</v>
      </c>
      <c r="M29" s="13">
        <f t="shared" si="11"/>
        <v>560408800.00000012</v>
      </c>
      <c r="N29" s="14">
        <f>L29+M29</f>
        <v>692361130.00000012</v>
      </c>
      <c r="P29" s="3" t="s">
        <v>14</v>
      </c>
      <c r="Q29" s="2">
        <v>12356</v>
      </c>
      <c r="R29" s="2">
        <v>46179</v>
      </c>
      <c r="S29" s="2">
        <v>867</v>
      </c>
      <c r="T29" s="2">
        <v>934</v>
      </c>
      <c r="U29" s="2">
        <v>0</v>
      </c>
      <c r="V29" s="2">
        <v>4177</v>
      </c>
      <c r="W29" s="2">
        <v>0</v>
      </c>
      <c r="X29" s="2">
        <v>3720</v>
      </c>
      <c r="Y29" s="2">
        <v>0</v>
      </c>
      <c r="Z29" s="2">
        <v>0</v>
      </c>
      <c r="AA29" s="1">
        <f t="shared" si="12"/>
        <v>13223</v>
      </c>
      <c r="AB29" s="13">
        <f t="shared" si="12"/>
        <v>55010</v>
      </c>
      <c r="AC29" s="14">
        <f>AA29+AB29</f>
        <v>68233</v>
      </c>
      <c r="AE29" s="3" t="s">
        <v>14</v>
      </c>
      <c r="AF29" s="2">
        <f t="shared" si="13"/>
        <v>10118.796536095824</v>
      </c>
      <c r="AG29" s="2">
        <f t="shared" si="13"/>
        <v>9082.5195435154528</v>
      </c>
      <c r="AH29" s="2">
        <f t="shared" si="13"/>
        <v>7986.7128027681665</v>
      </c>
      <c r="AI29" s="2">
        <f t="shared" si="13"/>
        <v>54923.811563169162</v>
      </c>
      <c r="AJ29" s="2" t="str">
        <f t="shared" si="13"/>
        <v>N.A.</v>
      </c>
      <c r="AK29" s="2">
        <f t="shared" si="13"/>
        <v>11239.15489585827</v>
      </c>
      <c r="AL29" s="2" t="str">
        <f t="shared" si="13"/>
        <v>N.A.</v>
      </c>
      <c r="AM29" s="2">
        <f t="shared" si="13"/>
        <v>11489.87634408602</v>
      </c>
      <c r="AN29" s="2" t="str">
        <f t="shared" si="13"/>
        <v>N.A.</v>
      </c>
      <c r="AO29" s="2" t="str">
        <f t="shared" si="13"/>
        <v>N.A.</v>
      </c>
      <c r="AP29" s="15">
        <f t="shared" si="13"/>
        <v>9979.0009831354455</v>
      </c>
      <c r="AQ29" s="16">
        <f t="shared" si="13"/>
        <v>10187.39865479004</v>
      </c>
      <c r="AR29" s="14">
        <f t="shared" si="13"/>
        <v>10147.012882329665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133</v>
      </c>
      <c r="X30" s="2">
        <v>0</v>
      </c>
      <c r="Y30" s="2">
        <v>0</v>
      </c>
      <c r="Z30" s="2">
        <v>0</v>
      </c>
      <c r="AA30" s="1">
        <f t="shared" si="12"/>
        <v>133</v>
      </c>
      <c r="AB30" s="13">
        <f t="shared" si="12"/>
        <v>0</v>
      </c>
      <c r="AC30" s="22">
        <f>AA30+AB30</f>
        <v>133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0</v>
      </c>
      <c r="AQ30" s="16" t="str">
        <f t="shared" si="13"/>
        <v>N.A.</v>
      </c>
      <c r="AR30" s="14">
        <f t="shared" si="13"/>
        <v>0</v>
      </c>
    </row>
    <row r="31" spans="1:44" ht="15" customHeight="1" thickBot="1" x14ac:dyDescent="0.3">
      <c r="A31" s="4" t="s">
        <v>16</v>
      </c>
      <c r="B31" s="2">
        <v>181627130</v>
      </c>
      <c r="C31" s="2">
        <v>419421670.00000012</v>
      </c>
      <c r="D31" s="2">
        <v>44563170</v>
      </c>
      <c r="E31" s="2">
        <v>51298840</v>
      </c>
      <c r="F31" s="2">
        <v>40407379.999999993</v>
      </c>
      <c r="G31" s="2">
        <v>46945949.999999993</v>
      </c>
      <c r="H31" s="2">
        <v>45408309.999999985</v>
      </c>
      <c r="I31" s="2">
        <v>42742339.999999993</v>
      </c>
      <c r="J31" s="2">
        <v>0</v>
      </c>
      <c r="K31" s="2"/>
      <c r="L31" s="1">
        <f t="shared" ref="L31" si="14">B31+D31+F31+H31+J31</f>
        <v>312005990</v>
      </c>
      <c r="M31" s="13">
        <f t="shared" ref="M31" si="15">C31+E31+G31+I31+K31</f>
        <v>560408800.00000012</v>
      </c>
      <c r="N31" s="22">
        <f>L31+M31</f>
        <v>872414790.00000012</v>
      </c>
      <c r="P31" s="4" t="s">
        <v>16</v>
      </c>
      <c r="Q31" s="2">
        <v>18253</v>
      </c>
      <c r="R31" s="2">
        <v>46179</v>
      </c>
      <c r="S31" s="2">
        <v>3262</v>
      </c>
      <c r="T31" s="2">
        <v>934</v>
      </c>
      <c r="U31" s="2">
        <v>2567</v>
      </c>
      <c r="V31" s="2">
        <v>4177</v>
      </c>
      <c r="W31" s="2">
        <v>5571</v>
      </c>
      <c r="X31" s="2">
        <v>3720</v>
      </c>
      <c r="Y31" s="2">
        <v>375</v>
      </c>
      <c r="Z31" s="2">
        <v>0</v>
      </c>
      <c r="AA31" s="1">
        <f t="shared" ref="AA31" si="16">Q31+S31+U31+W31+Y31</f>
        <v>30028</v>
      </c>
      <c r="AB31" s="13">
        <f t="shared" ref="AB31" si="17">R31+T31+V31+X31+Z31</f>
        <v>55010</v>
      </c>
      <c r="AC31" s="14">
        <f>AA31+AB31</f>
        <v>85038</v>
      </c>
      <c r="AE31" s="4" t="s">
        <v>16</v>
      </c>
      <c r="AF31" s="2">
        <f t="shared" ref="AF31:AO31" si="18">IFERROR(B31/Q31, "N.A.")</f>
        <v>9950.5358023338631</v>
      </c>
      <c r="AG31" s="2">
        <f t="shared" si="18"/>
        <v>9082.5195435154528</v>
      </c>
      <c r="AH31" s="2">
        <f t="shared" si="18"/>
        <v>13661.302881667689</v>
      </c>
      <c r="AI31" s="2">
        <f t="shared" si="18"/>
        <v>54923.811563169162</v>
      </c>
      <c r="AJ31" s="2">
        <f t="shared" si="18"/>
        <v>15741.090767432797</v>
      </c>
      <c r="AK31" s="2">
        <f t="shared" si="18"/>
        <v>11239.15489585827</v>
      </c>
      <c r="AL31" s="2">
        <f t="shared" si="18"/>
        <v>8150.8364746006073</v>
      </c>
      <c r="AM31" s="2">
        <f t="shared" si="18"/>
        <v>11489.87634408602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10390.501864926069</v>
      </c>
      <c r="AQ31" s="16">
        <f t="shared" ref="AQ31" si="20">IFERROR(M31/AB31, "N.A.")</f>
        <v>10187.39865479004</v>
      </c>
      <c r="AR31" s="14">
        <f t="shared" ref="AR31" si="21">IFERROR(N31/AC31, "N.A.")</f>
        <v>10259.116982995838</v>
      </c>
    </row>
    <row r="32" spans="1:44" ht="15" customHeight="1" thickBot="1" x14ac:dyDescent="0.3">
      <c r="A32" s="5" t="s">
        <v>0</v>
      </c>
      <c r="B32" s="28">
        <f>B31+C31</f>
        <v>601048800.00000012</v>
      </c>
      <c r="C32" s="30"/>
      <c r="D32" s="28">
        <f>D31+E31</f>
        <v>95862010</v>
      </c>
      <c r="E32" s="30"/>
      <c r="F32" s="28">
        <f>F31+G31</f>
        <v>87353329.999999985</v>
      </c>
      <c r="G32" s="30"/>
      <c r="H32" s="28">
        <f>H31+I31</f>
        <v>88150649.99999997</v>
      </c>
      <c r="I32" s="30"/>
      <c r="J32" s="28">
        <f>J31+K31</f>
        <v>0</v>
      </c>
      <c r="K32" s="30"/>
      <c r="L32" s="28">
        <f>L31+M31</f>
        <v>872414790.00000012</v>
      </c>
      <c r="M32" s="29"/>
      <c r="N32" s="23">
        <f>B32+D32+F32+H32+J32</f>
        <v>872414790.00000012</v>
      </c>
      <c r="P32" s="5" t="s">
        <v>0</v>
      </c>
      <c r="Q32" s="28">
        <f>Q31+R31</f>
        <v>64432</v>
      </c>
      <c r="R32" s="30"/>
      <c r="S32" s="28">
        <f>S31+T31</f>
        <v>4196</v>
      </c>
      <c r="T32" s="30"/>
      <c r="U32" s="28">
        <f>U31+V31</f>
        <v>6744</v>
      </c>
      <c r="V32" s="30"/>
      <c r="W32" s="28">
        <f>W31+X31</f>
        <v>9291</v>
      </c>
      <c r="X32" s="30"/>
      <c r="Y32" s="28">
        <f>Y31+Z31</f>
        <v>375</v>
      </c>
      <c r="Z32" s="30"/>
      <c r="AA32" s="28">
        <f>AA31+AB31</f>
        <v>85038</v>
      </c>
      <c r="AB32" s="30"/>
      <c r="AC32" s="24">
        <f>Q32+S32+U32+W32+Y32</f>
        <v>85038</v>
      </c>
      <c r="AE32" s="5" t="s">
        <v>0</v>
      </c>
      <c r="AF32" s="31">
        <f>IFERROR(B32/Q32,"N.A.")</f>
        <v>9328.4206605413474</v>
      </c>
      <c r="AG32" s="32"/>
      <c r="AH32" s="31">
        <f>IFERROR(D32/S32,"N.A.")</f>
        <v>22846.046234509056</v>
      </c>
      <c r="AI32" s="32"/>
      <c r="AJ32" s="31">
        <f>IFERROR(F32/U32,"N.A.")</f>
        <v>12952.747627520757</v>
      </c>
      <c r="AK32" s="32"/>
      <c r="AL32" s="31">
        <f>IFERROR(H32/W32,"N.A.")</f>
        <v>9487.7462060058097</v>
      </c>
      <c r="AM32" s="32"/>
      <c r="AN32" s="31">
        <f>IFERROR(J32/Y32,"N.A.")</f>
        <v>0</v>
      </c>
      <c r="AO32" s="32"/>
      <c r="AP32" s="31">
        <f>IFERROR(L32/AA32,"N.A.")</f>
        <v>10259.116982995838</v>
      </c>
      <c r="AQ32" s="32"/>
      <c r="AR32" s="17">
        <f>IFERROR(N32/AC32, "N.A.")</f>
        <v>10259.116982995838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19215840</v>
      </c>
      <c r="C39" s="2"/>
      <c r="D39" s="2">
        <v>3243060</v>
      </c>
      <c r="E39" s="2"/>
      <c r="F39" s="2">
        <v>13204080</v>
      </c>
      <c r="G39" s="2"/>
      <c r="H39" s="2">
        <v>78268244.000000015</v>
      </c>
      <c r="I39" s="2"/>
      <c r="J39" s="2">
        <v>0</v>
      </c>
      <c r="K39" s="2"/>
      <c r="L39" s="1">
        <f t="shared" ref="L39:M42" si="22">B39+D39+F39+H39+J39</f>
        <v>113931224.00000001</v>
      </c>
      <c r="M39" s="13">
        <f t="shared" si="22"/>
        <v>0</v>
      </c>
      <c r="N39" s="14">
        <f>L39+M39</f>
        <v>113931224.00000001</v>
      </c>
      <c r="P39" s="3" t="s">
        <v>12</v>
      </c>
      <c r="Q39" s="2">
        <v>3636</v>
      </c>
      <c r="R39" s="2">
        <v>0</v>
      </c>
      <c r="S39" s="2">
        <v>419</v>
      </c>
      <c r="T39" s="2">
        <v>0</v>
      </c>
      <c r="U39" s="2">
        <v>1460</v>
      </c>
      <c r="V39" s="2">
        <v>0</v>
      </c>
      <c r="W39" s="2">
        <v>12601</v>
      </c>
      <c r="X39" s="2">
        <v>0</v>
      </c>
      <c r="Y39" s="2">
        <v>526</v>
      </c>
      <c r="Z39" s="2">
        <v>0</v>
      </c>
      <c r="AA39" s="1">
        <f t="shared" ref="AA39:AB42" si="23">Q39+S39+U39+W39+Y39</f>
        <v>18642</v>
      </c>
      <c r="AB39" s="13">
        <f t="shared" si="23"/>
        <v>0</v>
      </c>
      <c r="AC39" s="14">
        <f>AA39+AB39</f>
        <v>18642</v>
      </c>
      <c r="AE39" s="3" t="s">
        <v>12</v>
      </c>
      <c r="AF39" s="2">
        <f t="shared" ref="AF39:AR42" si="24">IFERROR(B39/Q39, "N.A.")</f>
        <v>5284.8844884488453</v>
      </c>
      <c r="AG39" s="2" t="str">
        <f t="shared" si="24"/>
        <v>N.A.</v>
      </c>
      <c r="AH39" s="2">
        <f t="shared" si="24"/>
        <v>7740</v>
      </c>
      <c r="AI39" s="2" t="str">
        <f t="shared" si="24"/>
        <v>N.A.</v>
      </c>
      <c r="AJ39" s="2">
        <f t="shared" si="24"/>
        <v>9043.8904109589039</v>
      </c>
      <c r="AK39" s="2" t="str">
        <f t="shared" si="24"/>
        <v>N.A.</v>
      </c>
      <c r="AL39" s="2">
        <f t="shared" si="24"/>
        <v>6211.2724386953432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6111.5343847226704</v>
      </c>
      <c r="AQ39" s="16" t="str">
        <f t="shared" si="24"/>
        <v>N.A.</v>
      </c>
      <c r="AR39" s="14">
        <f t="shared" si="24"/>
        <v>6111.5343847226704</v>
      </c>
    </row>
    <row r="40" spans="1:44" ht="15" customHeight="1" thickBot="1" x14ac:dyDescent="0.3">
      <c r="A40" s="3" t="s">
        <v>13</v>
      </c>
      <c r="B40" s="2">
        <v>16253884.999999996</v>
      </c>
      <c r="C40" s="2">
        <v>1440000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16253884.999999996</v>
      </c>
      <c r="M40" s="13">
        <f t="shared" si="22"/>
        <v>1440000</v>
      </c>
      <c r="N40" s="14">
        <f>L40+M40</f>
        <v>17693884.999999996</v>
      </c>
      <c r="P40" s="3" t="s">
        <v>13</v>
      </c>
      <c r="Q40" s="2">
        <v>4124</v>
      </c>
      <c r="R40" s="2">
        <v>180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4124</v>
      </c>
      <c r="AB40" s="13">
        <f t="shared" si="23"/>
        <v>180</v>
      </c>
      <c r="AC40" s="14">
        <f>AA40+AB40</f>
        <v>4304</v>
      </c>
      <c r="AE40" s="3" t="s">
        <v>13</v>
      </c>
      <c r="AF40" s="2">
        <f t="shared" si="24"/>
        <v>3941.2912221144511</v>
      </c>
      <c r="AG40" s="2">
        <f t="shared" si="24"/>
        <v>8000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3941.2912221144511</v>
      </c>
      <c r="AQ40" s="16">
        <f t="shared" si="24"/>
        <v>8000</v>
      </c>
      <c r="AR40" s="14">
        <f t="shared" si="24"/>
        <v>4111.0327602230473</v>
      </c>
    </row>
    <row r="41" spans="1:44" ht="15" customHeight="1" thickBot="1" x14ac:dyDescent="0.3">
      <c r="A41" s="3" t="s">
        <v>14</v>
      </c>
      <c r="B41" s="2">
        <v>35094109.999999985</v>
      </c>
      <c r="C41" s="2">
        <v>282368920</v>
      </c>
      <c r="D41" s="2">
        <v>6794000</v>
      </c>
      <c r="E41" s="2">
        <v>0</v>
      </c>
      <c r="F41" s="2"/>
      <c r="G41" s="2">
        <v>2408000</v>
      </c>
      <c r="H41" s="2"/>
      <c r="I41" s="2">
        <v>9825500</v>
      </c>
      <c r="J41" s="2">
        <v>0</v>
      </c>
      <c r="K41" s="2"/>
      <c r="L41" s="1">
        <f t="shared" si="22"/>
        <v>41888109.999999985</v>
      </c>
      <c r="M41" s="13">
        <f t="shared" si="22"/>
        <v>294602420</v>
      </c>
      <c r="N41" s="14">
        <f>L41+M41</f>
        <v>336490530</v>
      </c>
      <c r="P41" s="3" t="s">
        <v>14</v>
      </c>
      <c r="Q41" s="2">
        <v>7259</v>
      </c>
      <c r="R41" s="2">
        <v>34286</v>
      </c>
      <c r="S41" s="2">
        <v>1149</v>
      </c>
      <c r="T41" s="2">
        <v>289</v>
      </c>
      <c r="U41" s="2">
        <v>0</v>
      </c>
      <c r="V41" s="2">
        <v>665</v>
      </c>
      <c r="W41" s="2">
        <v>0</v>
      </c>
      <c r="X41" s="2">
        <v>1079</v>
      </c>
      <c r="Y41" s="2">
        <v>846</v>
      </c>
      <c r="Z41" s="2">
        <v>0</v>
      </c>
      <c r="AA41" s="1">
        <f t="shared" si="23"/>
        <v>9254</v>
      </c>
      <c r="AB41" s="13">
        <f t="shared" si="23"/>
        <v>36319</v>
      </c>
      <c r="AC41" s="14">
        <f>AA41+AB41</f>
        <v>45573</v>
      </c>
      <c r="AE41" s="3" t="s">
        <v>14</v>
      </c>
      <c r="AF41" s="2">
        <f t="shared" si="24"/>
        <v>4834.5653671304563</v>
      </c>
      <c r="AG41" s="2">
        <f t="shared" si="24"/>
        <v>8235.6915359038667</v>
      </c>
      <c r="AH41" s="2">
        <f t="shared" si="24"/>
        <v>5912.9677980852912</v>
      </c>
      <c r="AI41" s="2">
        <f t="shared" si="24"/>
        <v>0</v>
      </c>
      <c r="AJ41" s="2" t="str">
        <f t="shared" si="24"/>
        <v>N.A.</v>
      </c>
      <c r="AK41" s="2">
        <f t="shared" si="24"/>
        <v>3621.0526315789475</v>
      </c>
      <c r="AL41" s="2" t="str">
        <f t="shared" si="24"/>
        <v>N.A.</v>
      </c>
      <c r="AM41" s="2">
        <f t="shared" si="24"/>
        <v>9106.1167747914733</v>
      </c>
      <c r="AN41" s="2">
        <f t="shared" si="24"/>
        <v>0</v>
      </c>
      <c r="AO41" s="2" t="str">
        <f t="shared" si="24"/>
        <v>N.A.</v>
      </c>
      <c r="AP41" s="15">
        <f t="shared" si="24"/>
        <v>4526.4869245731561</v>
      </c>
      <c r="AQ41" s="16">
        <f t="shared" si="24"/>
        <v>8111.5234450287726</v>
      </c>
      <c r="AR41" s="14">
        <f t="shared" si="24"/>
        <v>7383.5501283654794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70563835.000000045</v>
      </c>
      <c r="C43" s="2">
        <v>283808919.99999994</v>
      </c>
      <c r="D43" s="2">
        <v>10037060.000000002</v>
      </c>
      <c r="E43" s="2">
        <v>0</v>
      </c>
      <c r="F43" s="2">
        <v>13204080</v>
      </c>
      <c r="G43" s="2">
        <v>2408000</v>
      </c>
      <c r="H43" s="2">
        <v>78268244.000000015</v>
      </c>
      <c r="I43" s="2">
        <v>9825500</v>
      </c>
      <c r="J43" s="2">
        <v>0</v>
      </c>
      <c r="K43" s="2"/>
      <c r="L43" s="1">
        <f t="shared" ref="L43" si="25">B43+D43+F43+H43+J43</f>
        <v>172073219.00000006</v>
      </c>
      <c r="M43" s="13">
        <f t="shared" ref="M43" si="26">C43+E43+G43+I43+K43</f>
        <v>296042419.99999994</v>
      </c>
      <c r="N43" s="22">
        <f>L43+M43</f>
        <v>468115639</v>
      </c>
      <c r="P43" s="4" t="s">
        <v>16</v>
      </c>
      <c r="Q43" s="2">
        <v>15019</v>
      </c>
      <c r="R43" s="2">
        <v>34466</v>
      </c>
      <c r="S43" s="2">
        <v>1568</v>
      </c>
      <c r="T43" s="2">
        <v>289</v>
      </c>
      <c r="U43" s="2">
        <v>1460</v>
      </c>
      <c r="V43" s="2">
        <v>665</v>
      </c>
      <c r="W43" s="2">
        <v>12601</v>
      </c>
      <c r="X43" s="2">
        <v>1079</v>
      </c>
      <c r="Y43" s="2">
        <v>1372</v>
      </c>
      <c r="Z43" s="2">
        <v>0</v>
      </c>
      <c r="AA43" s="1">
        <f t="shared" ref="AA43" si="27">Q43+S43+U43+W43+Y43</f>
        <v>32020</v>
      </c>
      <c r="AB43" s="13">
        <f t="shared" ref="AB43" si="28">R43+T43+V43+X43+Z43</f>
        <v>36499</v>
      </c>
      <c r="AC43" s="22">
        <f>AA43+AB43</f>
        <v>68519</v>
      </c>
      <c r="AE43" s="4" t="s">
        <v>16</v>
      </c>
      <c r="AF43" s="2">
        <f t="shared" ref="AF43:AO43" si="29">IFERROR(B43/Q43, "N.A.")</f>
        <v>4698.3044809907478</v>
      </c>
      <c r="AG43" s="2">
        <f t="shared" si="29"/>
        <v>8234.4606278651409</v>
      </c>
      <c r="AH43" s="2">
        <f t="shared" si="29"/>
        <v>6401.1862244897975</v>
      </c>
      <c r="AI43" s="2">
        <f t="shared" si="29"/>
        <v>0</v>
      </c>
      <c r="AJ43" s="2">
        <f t="shared" si="29"/>
        <v>9043.8904109589039</v>
      </c>
      <c r="AK43" s="2">
        <f t="shared" si="29"/>
        <v>3621.0526315789475</v>
      </c>
      <c r="AL43" s="2">
        <f t="shared" si="29"/>
        <v>6211.2724386953432</v>
      </c>
      <c r="AM43" s="2">
        <f t="shared" si="29"/>
        <v>9106.1167747914733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5373.9293878825756</v>
      </c>
      <c r="AQ43" s="16">
        <f t="shared" ref="AQ43" si="31">IFERROR(M43/AB43, "N.A.")</f>
        <v>8110.9734513274316</v>
      </c>
      <c r="AR43" s="14">
        <f t="shared" ref="AR43" si="32">IFERROR(N43/AC43, "N.A.")</f>
        <v>6831.9099665786134</v>
      </c>
    </row>
    <row r="44" spans="1:44" ht="15" customHeight="1" thickBot="1" x14ac:dyDescent="0.3">
      <c r="A44" s="5" t="s">
        <v>0</v>
      </c>
      <c r="B44" s="28">
        <f>B43+C43</f>
        <v>354372755</v>
      </c>
      <c r="C44" s="30"/>
      <c r="D44" s="28">
        <f>D43+E43</f>
        <v>10037060.000000002</v>
      </c>
      <c r="E44" s="30"/>
      <c r="F44" s="28">
        <f>F43+G43</f>
        <v>15612080</v>
      </c>
      <c r="G44" s="30"/>
      <c r="H44" s="28">
        <f>H43+I43</f>
        <v>88093744.000000015</v>
      </c>
      <c r="I44" s="30"/>
      <c r="J44" s="28">
        <f>J43+K43</f>
        <v>0</v>
      </c>
      <c r="K44" s="30"/>
      <c r="L44" s="28">
        <f>L43+M43</f>
        <v>468115639</v>
      </c>
      <c r="M44" s="29"/>
      <c r="N44" s="23">
        <f>B44+D44+F44+H44+J44</f>
        <v>468115639</v>
      </c>
      <c r="P44" s="5" t="s">
        <v>0</v>
      </c>
      <c r="Q44" s="28">
        <f>Q43+R43</f>
        <v>49485</v>
      </c>
      <c r="R44" s="30"/>
      <c r="S44" s="28">
        <f>S43+T43</f>
        <v>1857</v>
      </c>
      <c r="T44" s="30"/>
      <c r="U44" s="28">
        <f>U43+V43</f>
        <v>2125</v>
      </c>
      <c r="V44" s="30"/>
      <c r="W44" s="28">
        <f>W43+X43</f>
        <v>13680</v>
      </c>
      <c r="X44" s="30"/>
      <c r="Y44" s="28">
        <f>Y43+Z43</f>
        <v>1372</v>
      </c>
      <c r="Z44" s="30"/>
      <c r="AA44" s="28">
        <f>AA43+AB43</f>
        <v>68519</v>
      </c>
      <c r="AB44" s="29"/>
      <c r="AC44" s="23">
        <f>Q44+S44+U44+W44+Y44</f>
        <v>68519</v>
      </c>
      <c r="AE44" s="5" t="s">
        <v>0</v>
      </c>
      <c r="AF44" s="31">
        <f>IFERROR(B44/Q44,"N.A.")</f>
        <v>7161.215620895221</v>
      </c>
      <c r="AG44" s="32"/>
      <c r="AH44" s="31">
        <f>IFERROR(D44/S44,"N.A.")</f>
        <v>5404.9865374259571</v>
      </c>
      <c r="AI44" s="32"/>
      <c r="AJ44" s="31">
        <f>IFERROR(F44/U44,"N.A.")</f>
        <v>7346.8611764705884</v>
      </c>
      <c r="AK44" s="32"/>
      <c r="AL44" s="31">
        <f>IFERROR(H44/W44,"N.A.")</f>
        <v>6439.6011695906445</v>
      </c>
      <c r="AM44" s="32"/>
      <c r="AN44" s="31">
        <f>IFERROR(J44/Y44,"N.A.")</f>
        <v>0</v>
      </c>
      <c r="AO44" s="32"/>
      <c r="AP44" s="31">
        <f>IFERROR(L44/AA44,"N.A.")</f>
        <v>6831.9099665786134</v>
      </c>
      <c r="AQ44" s="32"/>
      <c r="AR44" s="17">
        <f>IFERROR(N44/AC44, "N.A.")</f>
        <v>6831.9099665786134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4566600</v>
      </c>
      <c r="C15" s="2"/>
      <c r="D15" s="2">
        <v>0</v>
      </c>
      <c r="E15" s="2"/>
      <c r="F15" s="2">
        <v>3044400</v>
      </c>
      <c r="G15" s="2"/>
      <c r="H15" s="2">
        <v>2843160</v>
      </c>
      <c r="I15" s="2"/>
      <c r="J15" s="2"/>
      <c r="K15" s="2"/>
      <c r="L15" s="1">
        <f t="shared" ref="L15:M18" si="0">B15+D15+F15+H15+J15</f>
        <v>10454160</v>
      </c>
      <c r="M15" s="13">
        <f t="shared" si="0"/>
        <v>0</v>
      </c>
      <c r="N15" s="14">
        <f>L15+M15</f>
        <v>10454160</v>
      </c>
      <c r="P15" s="3" t="s">
        <v>12</v>
      </c>
      <c r="Q15" s="2">
        <v>527</v>
      </c>
      <c r="R15" s="2">
        <v>0</v>
      </c>
      <c r="S15" s="2">
        <v>55</v>
      </c>
      <c r="T15" s="2">
        <v>0</v>
      </c>
      <c r="U15" s="2">
        <v>118</v>
      </c>
      <c r="V15" s="2">
        <v>0</v>
      </c>
      <c r="W15" s="2">
        <v>511</v>
      </c>
      <c r="X15" s="2">
        <v>0</v>
      </c>
      <c r="Y15" s="2">
        <v>0</v>
      </c>
      <c r="Z15" s="2">
        <v>0</v>
      </c>
      <c r="AA15" s="1">
        <f t="shared" ref="AA15:AB18" si="1">Q15+S15+U15+W15+Y15</f>
        <v>1211</v>
      </c>
      <c r="AB15" s="13">
        <f t="shared" si="1"/>
        <v>0</v>
      </c>
      <c r="AC15" s="14">
        <f>AA15+AB15</f>
        <v>1211</v>
      </c>
      <c r="AE15" s="3" t="s">
        <v>12</v>
      </c>
      <c r="AF15" s="2">
        <f t="shared" ref="AF15:AR18" si="2">IFERROR(B15/Q15, "N.A.")</f>
        <v>8665.2751423149912</v>
      </c>
      <c r="AG15" s="2" t="str">
        <f t="shared" si="2"/>
        <v>N.A.</v>
      </c>
      <c r="AH15" s="2">
        <f t="shared" si="2"/>
        <v>0</v>
      </c>
      <c r="AI15" s="2" t="str">
        <f t="shared" si="2"/>
        <v>N.A.</v>
      </c>
      <c r="AJ15" s="2">
        <f t="shared" si="2"/>
        <v>25800</v>
      </c>
      <c r="AK15" s="2" t="str">
        <f t="shared" si="2"/>
        <v>N.A.</v>
      </c>
      <c r="AL15" s="2">
        <f t="shared" si="2"/>
        <v>5563.9138943248536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8632.6672171758873</v>
      </c>
      <c r="AQ15" s="16" t="str">
        <f t="shared" si="2"/>
        <v>N.A.</v>
      </c>
      <c r="AR15" s="14">
        <f t="shared" si="2"/>
        <v>8632.6672171758873</v>
      </c>
    </row>
    <row r="16" spans="1:44" ht="15" customHeight="1" thickBot="1" x14ac:dyDescent="0.3">
      <c r="A16" s="3" t="s">
        <v>13</v>
      </c>
      <c r="B16" s="2">
        <v>1126400</v>
      </c>
      <c r="C16" s="2">
        <v>770000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1126400</v>
      </c>
      <c r="M16" s="13">
        <f t="shared" si="0"/>
        <v>770000</v>
      </c>
      <c r="N16" s="14">
        <f>L16+M16</f>
        <v>1896400</v>
      </c>
      <c r="P16" s="3" t="s">
        <v>13</v>
      </c>
      <c r="Q16" s="2">
        <v>220</v>
      </c>
      <c r="R16" s="2">
        <v>55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220</v>
      </c>
      <c r="AB16" s="13">
        <f t="shared" si="1"/>
        <v>55</v>
      </c>
      <c r="AC16" s="14">
        <f>AA16+AB16</f>
        <v>275</v>
      </c>
      <c r="AE16" s="3" t="s">
        <v>13</v>
      </c>
      <c r="AF16" s="2">
        <f t="shared" si="2"/>
        <v>5120</v>
      </c>
      <c r="AG16" s="2">
        <f t="shared" si="2"/>
        <v>14000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5120</v>
      </c>
      <c r="AQ16" s="16">
        <f t="shared" si="2"/>
        <v>14000</v>
      </c>
      <c r="AR16" s="14">
        <f t="shared" si="2"/>
        <v>6896</v>
      </c>
    </row>
    <row r="17" spans="1:44" ht="15" customHeight="1" thickBot="1" x14ac:dyDescent="0.3">
      <c r="A17" s="3" t="s">
        <v>14</v>
      </c>
      <c r="B17" s="2">
        <v>5848029.9999999991</v>
      </c>
      <c r="C17" s="2">
        <v>12046400.000000002</v>
      </c>
      <c r="D17" s="2">
        <v>2719750</v>
      </c>
      <c r="E17" s="2">
        <v>0</v>
      </c>
      <c r="F17" s="2"/>
      <c r="G17" s="2"/>
      <c r="H17" s="2"/>
      <c r="I17" s="2">
        <v>507400</v>
      </c>
      <c r="J17" s="2"/>
      <c r="K17" s="2"/>
      <c r="L17" s="1">
        <f t="shared" si="0"/>
        <v>8567780</v>
      </c>
      <c r="M17" s="13">
        <f t="shared" si="0"/>
        <v>12553800.000000002</v>
      </c>
      <c r="N17" s="14">
        <f>L17+M17</f>
        <v>21121580</v>
      </c>
      <c r="P17" s="3" t="s">
        <v>14</v>
      </c>
      <c r="Q17" s="2">
        <v>920</v>
      </c>
      <c r="R17" s="2">
        <v>1533</v>
      </c>
      <c r="S17" s="2">
        <v>165</v>
      </c>
      <c r="T17" s="2">
        <v>55</v>
      </c>
      <c r="U17" s="2">
        <v>0</v>
      </c>
      <c r="V17" s="2">
        <v>0</v>
      </c>
      <c r="W17" s="2">
        <v>0</v>
      </c>
      <c r="X17" s="2">
        <v>118</v>
      </c>
      <c r="Y17" s="2">
        <v>0</v>
      </c>
      <c r="Z17" s="2">
        <v>0</v>
      </c>
      <c r="AA17" s="1">
        <f t="shared" si="1"/>
        <v>1085</v>
      </c>
      <c r="AB17" s="13">
        <f t="shared" si="1"/>
        <v>1706</v>
      </c>
      <c r="AC17" s="14">
        <f>AA17+AB17</f>
        <v>2791</v>
      </c>
      <c r="AE17" s="3" t="s">
        <v>14</v>
      </c>
      <c r="AF17" s="2">
        <f t="shared" si="2"/>
        <v>6356.5543478260861</v>
      </c>
      <c r="AG17" s="2">
        <f t="shared" si="2"/>
        <v>7858.0560991519906</v>
      </c>
      <c r="AH17" s="2">
        <f t="shared" si="2"/>
        <v>16483.333333333332</v>
      </c>
      <c r="AI17" s="2">
        <f t="shared" si="2"/>
        <v>0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4300</v>
      </c>
      <c r="AN17" s="2" t="str">
        <f t="shared" si="2"/>
        <v>N.A.</v>
      </c>
      <c r="AO17" s="2" t="str">
        <f t="shared" si="2"/>
        <v>N.A.</v>
      </c>
      <c r="AP17" s="15">
        <f t="shared" si="2"/>
        <v>7896.5714285714284</v>
      </c>
      <c r="AQ17" s="16">
        <f t="shared" si="2"/>
        <v>7358.6166471277857</v>
      </c>
      <c r="AR17" s="14">
        <f t="shared" si="2"/>
        <v>7567.7463274811898</v>
      </c>
    </row>
    <row r="18" spans="1:44" ht="15" customHeight="1" thickBot="1" x14ac:dyDescent="0.3">
      <c r="A18" s="3" t="s">
        <v>15</v>
      </c>
      <c r="B18" s="2">
        <v>2623000</v>
      </c>
      <c r="C18" s="2">
        <v>1268500</v>
      </c>
      <c r="D18" s="2"/>
      <c r="E18" s="2"/>
      <c r="F18" s="2"/>
      <c r="G18" s="2"/>
      <c r="H18" s="2">
        <v>5168400</v>
      </c>
      <c r="I18" s="2"/>
      <c r="J18" s="2"/>
      <c r="K18" s="2"/>
      <c r="L18" s="1">
        <f t="shared" si="0"/>
        <v>7791400</v>
      </c>
      <c r="M18" s="13">
        <f t="shared" si="0"/>
        <v>1268500</v>
      </c>
      <c r="N18" s="14">
        <f>L18+M18</f>
        <v>9059900</v>
      </c>
      <c r="P18" s="3" t="s">
        <v>15</v>
      </c>
      <c r="Q18" s="2">
        <v>228</v>
      </c>
      <c r="R18" s="2">
        <v>118</v>
      </c>
      <c r="S18" s="2">
        <v>0</v>
      </c>
      <c r="T18" s="2">
        <v>0</v>
      </c>
      <c r="U18" s="2">
        <v>0</v>
      </c>
      <c r="V18" s="2">
        <v>0</v>
      </c>
      <c r="W18" s="2">
        <v>236</v>
      </c>
      <c r="X18" s="2">
        <v>0</v>
      </c>
      <c r="Y18" s="2">
        <v>0</v>
      </c>
      <c r="Z18" s="2">
        <v>0</v>
      </c>
      <c r="AA18" s="1">
        <f t="shared" si="1"/>
        <v>464</v>
      </c>
      <c r="AB18" s="13">
        <f t="shared" si="1"/>
        <v>118</v>
      </c>
      <c r="AC18" s="22">
        <f>AA18+AB18</f>
        <v>582</v>
      </c>
      <c r="AE18" s="3" t="s">
        <v>15</v>
      </c>
      <c r="AF18" s="2">
        <f t="shared" si="2"/>
        <v>11504.385964912281</v>
      </c>
      <c r="AG18" s="2">
        <f t="shared" si="2"/>
        <v>10750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21900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16791.810344827587</v>
      </c>
      <c r="AQ18" s="16">
        <f t="shared" si="2"/>
        <v>10750</v>
      </c>
      <c r="AR18" s="14">
        <f t="shared" si="2"/>
        <v>15566.838487972509</v>
      </c>
    </row>
    <row r="19" spans="1:44" ht="15" customHeight="1" thickBot="1" x14ac:dyDescent="0.3">
      <c r="A19" s="4" t="s">
        <v>16</v>
      </c>
      <c r="B19" s="2">
        <v>14164030.000000002</v>
      </c>
      <c r="C19" s="2">
        <v>14084900.000000002</v>
      </c>
      <c r="D19" s="2">
        <v>2719750</v>
      </c>
      <c r="E19" s="2">
        <v>0</v>
      </c>
      <c r="F19" s="2">
        <v>3044400</v>
      </c>
      <c r="G19" s="2"/>
      <c r="H19" s="2">
        <v>8011560</v>
      </c>
      <c r="I19" s="2">
        <v>507400</v>
      </c>
      <c r="J19" s="2"/>
      <c r="K19" s="2"/>
      <c r="L19" s="1">
        <f t="shared" ref="L19" si="3">B19+D19+F19+H19+J19</f>
        <v>27939740</v>
      </c>
      <c r="M19" s="13">
        <f t="shared" ref="M19" si="4">C19+E19+G19+I19+K19</f>
        <v>14592300.000000002</v>
      </c>
      <c r="N19" s="22">
        <f>L19+M19</f>
        <v>42532040</v>
      </c>
      <c r="P19" s="4" t="s">
        <v>16</v>
      </c>
      <c r="Q19" s="2">
        <v>1895</v>
      </c>
      <c r="R19" s="2">
        <v>1706</v>
      </c>
      <c r="S19" s="2">
        <v>220</v>
      </c>
      <c r="T19" s="2">
        <v>55</v>
      </c>
      <c r="U19" s="2">
        <v>118</v>
      </c>
      <c r="V19" s="2">
        <v>0</v>
      </c>
      <c r="W19" s="2">
        <v>747</v>
      </c>
      <c r="X19" s="2">
        <v>118</v>
      </c>
      <c r="Y19" s="2">
        <v>0</v>
      </c>
      <c r="Z19" s="2">
        <v>0</v>
      </c>
      <c r="AA19" s="1">
        <f t="shared" ref="AA19" si="5">Q19+S19+U19+W19+Y19</f>
        <v>2980</v>
      </c>
      <c r="AB19" s="13">
        <f t="shared" ref="AB19" si="6">R19+T19+V19+X19+Z19</f>
        <v>1879</v>
      </c>
      <c r="AC19" s="14">
        <f>AA19+AB19</f>
        <v>4859</v>
      </c>
      <c r="AE19" s="4" t="s">
        <v>16</v>
      </c>
      <c r="AF19" s="2">
        <f t="shared" ref="AF19:AO19" si="7">IFERROR(B19/Q19, "N.A.")</f>
        <v>7474.4221635883914</v>
      </c>
      <c r="AG19" s="2">
        <f t="shared" si="7"/>
        <v>8256.0961313012904</v>
      </c>
      <c r="AH19" s="2">
        <f t="shared" si="7"/>
        <v>12362.5</v>
      </c>
      <c r="AI19" s="2">
        <f t="shared" si="7"/>
        <v>0</v>
      </c>
      <c r="AJ19" s="2">
        <f t="shared" si="7"/>
        <v>25800</v>
      </c>
      <c r="AK19" s="2" t="str">
        <f t="shared" si="7"/>
        <v>N.A.</v>
      </c>
      <c r="AL19" s="2">
        <f t="shared" si="7"/>
        <v>10724.979919678715</v>
      </c>
      <c r="AM19" s="2">
        <f t="shared" si="7"/>
        <v>4300</v>
      </c>
      <c r="AN19" s="2" t="str">
        <f t="shared" si="7"/>
        <v>N.A.</v>
      </c>
      <c r="AO19" s="2" t="str">
        <f t="shared" si="7"/>
        <v>N.A.</v>
      </c>
      <c r="AP19" s="15">
        <f t="shared" ref="AP19" si="8">IFERROR(L19/AA19, "N.A.")</f>
        <v>9375.7516778523495</v>
      </c>
      <c r="AQ19" s="16">
        <f t="shared" ref="AQ19" si="9">IFERROR(M19/AB19, "N.A.")</f>
        <v>7765.9925492283137</v>
      </c>
      <c r="AR19" s="14">
        <f t="shared" ref="AR19" si="10">IFERROR(N19/AC19, "N.A.")</f>
        <v>8753.2496398435887</v>
      </c>
    </row>
    <row r="20" spans="1:44" ht="15" customHeight="1" thickBot="1" x14ac:dyDescent="0.3">
      <c r="A20" s="5" t="s">
        <v>0</v>
      </c>
      <c r="B20" s="28">
        <f>B19+C19</f>
        <v>28248930.000000004</v>
      </c>
      <c r="C20" s="30"/>
      <c r="D20" s="28">
        <f>D19+E19</f>
        <v>2719750</v>
      </c>
      <c r="E20" s="30"/>
      <c r="F20" s="28">
        <f>F19+G19</f>
        <v>3044400</v>
      </c>
      <c r="G20" s="30"/>
      <c r="H20" s="28">
        <f>H19+I19</f>
        <v>8518960</v>
      </c>
      <c r="I20" s="30"/>
      <c r="J20" s="28">
        <f>J19+K19</f>
        <v>0</v>
      </c>
      <c r="K20" s="30"/>
      <c r="L20" s="28">
        <f>L19+M19</f>
        <v>42532040</v>
      </c>
      <c r="M20" s="29"/>
      <c r="N20" s="23">
        <f>B20+D20+F20+H20+J20</f>
        <v>42532040</v>
      </c>
      <c r="P20" s="5" t="s">
        <v>0</v>
      </c>
      <c r="Q20" s="28">
        <f>Q19+R19</f>
        <v>3601</v>
      </c>
      <c r="R20" s="30"/>
      <c r="S20" s="28">
        <f>S19+T19</f>
        <v>275</v>
      </c>
      <c r="T20" s="30"/>
      <c r="U20" s="28">
        <f>U19+V19</f>
        <v>118</v>
      </c>
      <c r="V20" s="30"/>
      <c r="W20" s="28">
        <f>W19+X19</f>
        <v>865</v>
      </c>
      <c r="X20" s="30"/>
      <c r="Y20" s="28">
        <f>Y19+Z19</f>
        <v>0</v>
      </c>
      <c r="Z20" s="30"/>
      <c r="AA20" s="28">
        <f>AA19+AB19</f>
        <v>4859</v>
      </c>
      <c r="AB20" s="30"/>
      <c r="AC20" s="24">
        <f>Q20+S20+U20+W20+Y20</f>
        <v>4859</v>
      </c>
      <c r="AE20" s="5" t="s">
        <v>0</v>
      </c>
      <c r="AF20" s="31">
        <f>IFERROR(B20/Q20,"N.A.")</f>
        <v>7844.7459039155801</v>
      </c>
      <c r="AG20" s="32"/>
      <c r="AH20" s="31">
        <f>IFERROR(D20/S20,"N.A.")</f>
        <v>9890</v>
      </c>
      <c r="AI20" s="32"/>
      <c r="AJ20" s="31">
        <f>IFERROR(F20/U20,"N.A.")</f>
        <v>25800</v>
      </c>
      <c r="AK20" s="32"/>
      <c r="AL20" s="31">
        <f>IFERROR(H20/W20,"N.A.")</f>
        <v>9848.508670520232</v>
      </c>
      <c r="AM20" s="32"/>
      <c r="AN20" s="31" t="str">
        <f>IFERROR(J20/Y20,"N.A.")</f>
        <v>N.A.</v>
      </c>
      <c r="AO20" s="32"/>
      <c r="AP20" s="31">
        <f>IFERROR(L20/AA20,"N.A.")</f>
        <v>8753.2496398435887</v>
      </c>
      <c r="AQ20" s="32"/>
      <c r="AR20" s="17">
        <f>IFERROR(N20/AC20, "N.A.")</f>
        <v>8753.2496398435887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2283300</v>
      </c>
      <c r="C27" s="2"/>
      <c r="D27" s="2">
        <v>0</v>
      </c>
      <c r="E27" s="2"/>
      <c r="F27" s="2">
        <v>3044400</v>
      </c>
      <c r="G27" s="2"/>
      <c r="H27" s="2">
        <v>2386500</v>
      </c>
      <c r="I27" s="2"/>
      <c r="J27" s="2"/>
      <c r="K27" s="2"/>
      <c r="L27" s="1">
        <f t="shared" ref="L27:M30" si="11">B27+D27+F27+H27+J27</f>
        <v>7714200</v>
      </c>
      <c r="M27" s="13">
        <f t="shared" si="11"/>
        <v>0</v>
      </c>
      <c r="N27" s="14">
        <f>L27+M27</f>
        <v>7714200</v>
      </c>
      <c r="P27" s="3" t="s">
        <v>12</v>
      </c>
      <c r="Q27" s="2">
        <v>236</v>
      </c>
      <c r="R27" s="2">
        <v>0</v>
      </c>
      <c r="S27" s="2">
        <v>55</v>
      </c>
      <c r="T27" s="2">
        <v>0</v>
      </c>
      <c r="U27" s="2">
        <v>118</v>
      </c>
      <c r="V27" s="2">
        <v>0</v>
      </c>
      <c r="W27" s="2">
        <v>283</v>
      </c>
      <c r="X27" s="2">
        <v>0</v>
      </c>
      <c r="Y27" s="2">
        <v>0</v>
      </c>
      <c r="Z27" s="2">
        <v>0</v>
      </c>
      <c r="AA27" s="1">
        <f t="shared" ref="AA27:AB30" si="12">Q27+S27+U27+W27+Y27</f>
        <v>692</v>
      </c>
      <c r="AB27" s="13">
        <f t="shared" si="12"/>
        <v>0</v>
      </c>
      <c r="AC27" s="14">
        <f>AA27+AB27</f>
        <v>692</v>
      </c>
      <c r="AE27" s="3" t="s">
        <v>12</v>
      </c>
      <c r="AF27" s="2">
        <f t="shared" ref="AF27:AR30" si="13">IFERROR(B27/Q27, "N.A.")</f>
        <v>9675</v>
      </c>
      <c r="AG27" s="2" t="str">
        <f t="shared" si="13"/>
        <v>N.A.</v>
      </c>
      <c r="AH27" s="2">
        <f t="shared" si="13"/>
        <v>0</v>
      </c>
      <c r="AI27" s="2" t="str">
        <f t="shared" si="13"/>
        <v>N.A.</v>
      </c>
      <c r="AJ27" s="2">
        <f t="shared" si="13"/>
        <v>25800</v>
      </c>
      <c r="AK27" s="2" t="str">
        <f t="shared" si="13"/>
        <v>N.A.</v>
      </c>
      <c r="AL27" s="2">
        <f t="shared" si="13"/>
        <v>8432.8621908127207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11147.687861271676</v>
      </c>
      <c r="AQ27" s="16" t="str">
        <f t="shared" si="13"/>
        <v>N.A.</v>
      </c>
      <c r="AR27" s="14">
        <f t="shared" si="13"/>
        <v>11147.687861271676</v>
      </c>
    </row>
    <row r="28" spans="1:44" ht="15" customHeight="1" thickBot="1" x14ac:dyDescent="0.3">
      <c r="A28" s="3" t="s">
        <v>13</v>
      </c>
      <c r="B28" s="2">
        <v>473000</v>
      </c>
      <c r="C28" s="2">
        <v>770000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473000</v>
      </c>
      <c r="M28" s="13">
        <f t="shared" si="11"/>
        <v>770000</v>
      </c>
      <c r="N28" s="14">
        <f>L28+M28</f>
        <v>1243000</v>
      </c>
      <c r="P28" s="3" t="s">
        <v>13</v>
      </c>
      <c r="Q28" s="2">
        <v>55</v>
      </c>
      <c r="R28" s="2">
        <v>55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55</v>
      </c>
      <c r="AB28" s="13">
        <f t="shared" si="12"/>
        <v>55</v>
      </c>
      <c r="AC28" s="14">
        <f>AA28+AB28</f>
        <v>110</v>
      </c>
      <c r="AE28" s="3" t="s">
        <v>13</v>
      </c>
      <c r="AF28" s="2">
        <f t="shared" si="13"/>
        <v>8600</v>
      </c>
      <c r="AG28" s="2">
        <f t="shared" si="13"/>
        <v>14000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8600</v>
      </c>
      <c r="AQ28" s="16">
        <f t="shared" si="13"/>
        <v>14000</v>
      </c>
      <c r="AR28" s="14">
        <f t="shared" si="13"/>
        <v>11300</v>
      </c>
    </row>
    <row r="29" spans="1:44" ht="15" customHeight="1" thickBot="1" x14ac:dyDescent="0.3">
      <c r="A29" s="3" t="s">
        <v>14</v>
      </c>
      <c r="B29" s="2">
        <v>2671160.0000000005</v>
      </c>
      <c r="C29" s="2">
        <v>11254400</v>
      </c>
      <c r="D29" s="2">
        <v>2719750</v>
      </c>
      <c r="E29" s="2">
        <v>0</v>
      </c>
      <c r="F29" s="2"/>
      <c r="G29" s="2"/>
      <c r="H29" s="2"/>
      <c r="I29" s="2"/>
      <c r="J29" s="2"/>
      <c r="K29" s="2"/>
      <c r="L29" s="1">
        <f t="shared" si="11"/>
        <v>5390910</v>
      </c>
      <c r="M29" s="13">
        <f t="shared" si="11"/>
        <v>11254400</v>
      </c>
      <c r="N29" s="14">
        <f>L29+M29</f>
        <v>16645310</v>
      </c>
      <c r="P29" s="3" t="s">
        <v>14</v>
      </c>
      <c r="Q29" s="2">
        <v>519</v>
      </c>
      <c r="R29" s="2">
        <v>1368</v>
      </c>
      <c r="S29" s="2">
        <v>165</v>
      </c>
      <c r="T29" s="2">
        <v>55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684</v>
      </c>
      <c r="AB29" s="13">
        <f t="shared" si="12"/>
        <v>1423</v>
      </c>
      <c r="AC29" s="14">
        <f>AA29+AB29</f>
        <v>2107</v>
      </c>
      <c r="AE29" s="3" t="s">
        <v>14</v>
      </c>
      <c r="AF29" s="2">
        <f t="shared" si="13"/>
        <v>5146.7437379576113</v>
      </c>
      <c r="AG29" s="2">
        <f t="shared" si="13"/>
        <v>8226.9005847953213</v>
      </c>
      <c r="AH29" s="2">
        <f t="shared" si="13"/>
        <v>16483.333333333332</v>
      </c>
      <c r="AI29" s="2">
        <f t="shared" si="13"/>
        <v>0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7881.4473684210525</v>
      </c>
      <c r="AQ29" s="16">
        <f t="shared" si="13"/>
        <v>7908.9248067463104</v>
      </c>
      <c r="AR29" s="14">
        <f t="shared" si="13"/>
        <v>7900.0047460844808</v>
      </c>
    </row>
    <row r="30" spans="1:44" ht="15" customHeight="1" thickBot="1" x14ac:dyDescent="0.3">
      <c r="A30" s="3" t="s">
        <v>15</v>
      </c>
      <c r="B30" s="2">
        <v>2623000</v>
      </c>
      <c r="C30" s="2">
        <v>1268500</v>
      </c>
      <c r="D30" s="2"/>
      <c r="E30" s="2"/>
      <c r="F30" s="2"/>
      <c r="G30" s="2"/>
      <c r="H30" s="2">
        <v>5168400</v>
      </c>
      <c r="I30" s="2"/>
      <c r="J30" s="2"/>
      <c r="K30" s="2"/>
      <c r="L30" s="1">
        <f t="shared" si="11"/>
        <v>7791400</v>
      </c>
      <c r="M30" s="13">
        <f t="shared" si="11"/>
        <v>1268500</v>
      </c>
      <c r="N30" s="14">
        <f>L30+M30</f>
        <v>9059900</v>
      </c>
      <c r="P30" s="3" t="s">
        <v>15</v>
      </c>
      <c r="Q30" s="2">
        <v>228</v>
      </c>
      <c r="R30" s="2">
        <v>118</v>
      </c>
      <c r="S30" s="2">
        <v>0</v>
      </c>
      <c r="T30" s="2">
        <v>0</v>
      </c>
      <c r="U30" s="2">
        <v>0</v>
      </c>
      <c r="V30" s="2">
        <v>0</v>
      </c>
      <c r="W30" s="2">
        <v>236</v>
      </c>
      <c r="X30" s="2">
        <v>0</v>
      </c>
      <c r="Y30" s="2">
        <v>0</v>
      </c>
      <c r="Z30" s="2">
        <v>0</v>
      </c>
      <c r="AA30" s="1">
        <f t="shared" si="12"/>
        <v>464</v>
      </c>
      <c r="AB30" s="13">
        <f t="shared" si="12"/>
        <v>118</v>
      </c>
      <c r="AC30" s="22">
        <f>AA30+AB30</f>
        <v>582</v>
      </c>
      <c r="AE30" s="3" t="s">
        <v>15</v>
      </c>
      <c r="AF30" s="2">
        <f t="shared" si="13"/>
        <v>11504.385964912281</v>
      </c>
      <c r="AG30" s="2">
        <f t="shared" si="13"/>
        <v>10750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21900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16791.810344827587</v>
      </c>
      <c r="AQ30" s="16">
        <f t="shared" si="13"/>
        <v>10750</v>
      </c>
      <c r="AR30" s="14">
        <f t="shared" si="13"/>
        <v>15566.838487972509</v>
      </c>
    </row>
    <row r="31" spans="1:44" ht="15" customHeight="1" thickBot="1" x14ac:dyDescent="0.3">
      <c r="A31" s="4" t="s">
        <v>16</v>
      </c>
      <c r="B31" s="2">
        <v>8050460</v>
      </c>
      <c r="C31" s="2">
        <v>13292899.999999996</v>
      </c>
      <c r="D31" s="2">
        <v>2719750</v>
      </c>
      <c r="E31" s="2">
        <v>0</v>
      </c>
      <c r="F31" s="2">
        <v>3044400</v>
      </c>
      <c r="G31" s="2"/>
      <c r="H31" s="2">
        <v>7554900</v>
      </c>
      <c r="I31" s="2"/>
      <c r="J31" s="2"/>
      <c r="K31" s="2"/>
      <c r="L31" s="1">
        <f t="shared" ref="L31" si="14">B31+D31+F31+H31+J31</f>
        <v>21369510</v>
      </c>
      <c r="M31" s="13">
        <f t="shared" ref="M31" si="15">C31+E31+G31+I31+K31</f>
        <v>13292899.999999996</v>
      </c>
      <c r="N31" s="22">
        <f>L31+M31</f>
        <v>34662410</v>
      </c>
      <c r="P31" s="4" t="s">
        <v>16</v>
      </c>
      <c r="Q31" s="2">
        <v>1038</v>
      </c>
      <c r="R31" s="2">
        <v>1541</v>
      </c>
      <c r="S31" s="2">
        <v>220</v>
      </c>
      <c r="T31" s="2">
        <v>55</v>
      </c>
      <c r="U31" s="2">
        <v>118</v>
      </c>
      <c r="V31" s="2">
        <v>0</v>
      </c>
      <c r="W31" s="2">
        <v>519</v>
      </c>
      <c r="X31" s="2">
        <v>0</v>
      </c>
      <c r="Y31" s="2">
        <v>0</v>
      </c>
      <c r="Z31" s="2">
        <v>0</v>
      </c>
      <c r="AA31" s="1">
        <f t="shared" ref="AA31" si="16">Q31+S31+U31+W31+Y31</f>
        <v>1895</v>
      </c>
      <c r="AB31" s="13">
        <f t="shared" ref="AB31" si="17">R31+T31+V31+X31+Z31</f>
        <v>1596</v>
      </c>
      <c r="AC31" s="14">
        <f>AA31+AB31</f>
        <v>3491</v>
      </c>
      <c r="AE31" s="4" t="s">
        <v>16</v>
      </c>
      <c r="AF31" s="2">
        <f t="shared" ref="AF31:AO31" si="18">IFERROR(B31/Q31, "N.A.")</f>
        <v>7755.7418111753368</v>
      </c>
      <c r="AG31" s="2">
        <f t="shared" si="18"/>
        <v>8626.151849448408</v>
      </c>
      <c r="AH31" s="2">
        <f t="shared" si="18"/>
        <v>12362.5</v>
      </c>
      <c r="AI31" s="2">
        <f t="shared" si="18"/>
        <v>0</v>
      </c>
      <c r="AJ31" s="2">
        <f t="shared" si="18"/>
        <v>25800</v>
      </c>
      <c r="AK31" s="2" t="str">
        <f t="shared" si="18"/>
        <v>N.A.</v>
      </c>
      <c r="AL31" s="2">
        <f t="shared" si="18"/>
        <v>14556.64739884393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11276.786279683378</v>
      </c>
      <c r="AQ31" s="16">
        <f t="shared" ref="AQ31" si="20">IFERROR(M31/AB31, "N.A.")</f>
        <v>8328.8847117794467</v>
      </c>
      <c r="AR31" s="14">
        <f t="shared" ref="AR31" si="21">IFERROR(N31/AC31, "N.A.")</f>
        <v>9929.0776281867657</v>
      </c>
    </row>
    <row r="32" spans="1:44" ht="15" customHeight="1" thickBot="1" x14ac:dyDescent="0.3">
      <c r="A32" s="5" t="s">
        <v>0</v>
      </c>
      <c r="B32" s="28">
        <f>B31+C31</f>
        <v>21343359.999999996</v>
      </c>
      <c r="C32" s="30"/>
      <c r="D32" s="28">
        <f>D31+E31</f>
        <v>2719750</v>
      </c>
      <c r="E32" s="30"/>
      <c r="F32" s="28">
        <f>F31+G31</f>
        <v>3044400</v>
      </c>
      <c r="G32" s="30"/>
      <c r="H32" s="28">
        <f>H31+I31</f>
        <v>7554900</v>
      </c>
      <c r="I32" s="30"/>
      <c r="J32" s="28">
        <f>J31+K31</f>
        <v>0</v>
      </c>
      <c r="K32" s="30"/>
      <c r="L32" s="28">
        <f>L31+M31</f>
        <v>34662410</v>
      </c>
      <c r="M32" s="29"/>
      <c r="N32" s="23">
        <f>B32+D32+F32+H32+J32</f>
        <v>34662410</v>
      </c>
      <c r="P32" s="5" t="s">
        <v>0</v>
      </c>
      <c r="Q32" s="28">
        <f>Q31+R31</f>
        <v>2579</v>
      </c>
      <c r="R32" s="30"/>
      <c r="S32" s="28">
        <f>S31+T31</f>
        <v>275</v>
      </c>
      <c r="T32" s="30"/>
      <c r="U32" s="28">
        <f>U31+V31</f>
        <v>118</v>
      </c>
      <c r="V32" s="30"/>
      <c r="W32" s="28">
        <f>W31+X31</f>
        <v>519</v>
      </c>
      <c r="X32" s="30"/>
      <c r="Y32" s="28">
        <f>Y31+Z31</f>
        <v>0</v>
      </c>
      <c r="Z32" s="30"/>
      <c r="AA32" s="28">
        <f>AA31+AB31</f>
        <v>3491</v>
      </c>
      <c r="AB32" s="30"/>
      <c r="AC32" s="24">
        <f>Q32+S32+U32+W32+Y32</f>
        <v>3491</v>
      </c>
      <c r="AE32" s="5" t="s">
        <v>0</v>
      </c>
      <c r="AF32" s="31">
        <f>IFERROR(B32/Q32,"N.A.")</f>
        <v>8275.8278402481574</v>
      </c>
      <c r="AG32" s="32"/>
      <c r="AH32" s="31">
        <f>IFERROR(D32/S32,"N.A.")</f>
        <v>9890</v>
      </c>
      <c r="AI32" s="32"/>
      <c r="AJ32" s="31">
        <f>IFERROR(F32/U32,"N.A.")</f>
        <v>25800</v>
      </c>
      <c r="AK32" s="32"/>
      <c r="AL32" s="31">
        <f>IFERROR(H32/W32,"N.A.")</f>
        <v>14556.64739884393</v>
      </c>
      <c r="AM32" s="32"/>
      <c r="AN32" s="31" t="str">
        <f>IFERROR(J32/Y32,"N.A.")</f>
        <v>N.A.</v>
      </c>
      <c r="AO32" s="32"/>
      <c r="AP32" s="31">
        <f>IFERROR(L32/AA32,"N.A.")</f>
        <v>9929.0776281867657</v>
      </c>
      <c r="AQ32" s="32"/>
      <c r="AR32" s="17">
        <f>IFERROR(N32/AC32, "N.A.")</f>
        <v>9929.0776281867657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2283300.0000000005</v>
      </c>
      <c r="C39" s="2"/>
      <c r="D39" s="2"/>
      <c r="E39" s="2"/>
      <c r="F39" s="2"/>
      <c r="G39" s="2"/>
      <c r="H39" s="2">
        <v>456660</v>
      </c>
      <c r="I39" s="2"/>
      <c r="J39" s="2"/>
      <c r="K39" s="2"/>
      <c r="L39" s="1">
        <f t="shared" ref="L39:M42" si="22">B39+D39+F39+H39+J39</f>
        <v>2739960.0000000005</v>
      </c>
      <c r="M39" s="13">
        <f t="shared" si="22"/>
        <v>0</v>
      </c>
      <c r="N39" s="14">
        <f>L39+M39</f>
        <v>2739960.0000000005</v>
      </c>
      <c r="P39" s="3" t="s">
        <v>12</v>
      </c>
      <c r="Q39" s="2">
        <v>291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228</v>
      </c>
      <c r="X39" s="2">
        <v>0</v>
      </c>
      <c r="Y39" s="2">
        <v>0</v>
      </c>
      <c r="Z39" s="2">
        <v>0</v>
      </c>
      <c r="AA39" s="1">
        <f t="shared" ref="AA39:AB42" si="23">Q39+S39+U39+W39+Y39</f>
        <v>519</v>
      </c>
      <c r="AB39" s="13">
        <f t="shared" si="23"/>
        <v>0</v>
      </c>
      <c r="AC39" s="14">
        <f>AA39+AB39</f>
        <v>519</v>
      </c>
      <c r="AE39" s="3" t="s">
        <v>12</v>
      </c>
      <c r="AF39" s="2">
        <f t="shared" ref="AF39:AR42" si="24">IFERROR(B39/Q39, "N.A.")</f>
        <v>7846.3917525773213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2002.8947368421052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5279.3063583815037</v>
      </c>
      <c r="AQ39" s="16" t="str">
        <f t="shared" si="24"/>
        <v>N.A.</v>
      </c>
      <c r="AR39" s="14">
        <f t="shared" si="24"/>
        <v>5279.3063583815037</v>
      </c>
    </row>
    <row r="40" spans="1:44" ht="15" customHeight="1" thickBot="1" x14ac:dyDescent="0.3">
      <c r="A40" s="3" t="s">
        <v>13</v>
      </c>
      <c r="B40" s="2">
        <v>653400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653400</v>
      </c>
      <c r="M40" s="13">
        <f t="shared" si="22"/>
        <v>0</v>
      </c>
      <c r="N40" s="14">
        <f>L40+M40</f>
        <v>653400</v>
      </c>
      <c r="P40" s="3" t="s">
        <v>13</v>
      </c>
      <c r="Q40" s="2">
        <v>165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165</v>
      </c>
      <c r="AB40" s="13">
        <f t="shared" si="23"/>
        <v>0</v>
      </c>
      <c r="AC40" s="14">
        <f>AA40+AB40</f>
        <v>165</v>
      </c>
      <c r="AE40" s="3" t="s">
        <v>13</v>
      </c>
      <c r="AF40" s="2">
        <f t="shared" si="24"/>
        <v>3960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3960</v>
      </c>
      <c r="AQ40" s="16" t="str">
        <f t="shared" si="24"/>
        <v>N.A.</v>
      </c>
      <c r="AR40" s="14">
        <f t="shared" si="24"/>
        <v>3960</v>
      </c>
    </row>
    <row r="41" spans="1:44" ht="15" customHeight="1" thickBot="1" x14ac:dyDescent="0.3">
      <c r="A41" s="3" t="s">
        <v>14</v>
      </c>
      <c r="B41" s="2">
        <v>3176870</v>
      </c>
      <c r="C41" s="2">
        <v>792000</v>
      </c>
      <c r="D41" s="2"/>
      <c r="E41" s="2"/>
      <c r="F41" s="2"/>
      <c r="G41" s="2"/>
      <c r="H41" s="2"/>
      <c r="I41" s="2">
        <v>507400</v>
      </c>
      <c r="J41" s="2"/>
      <c r="K41" s="2"/>
      <c r="L41" s="1">
        <f t="shared" si="22"/>
        <v>3176870</v>
      </c>
      <c r="M41" s="13">
        <f t="shared" si="22"/>
        <v>1299400</v>
      </c>
      <c r="N41" s="14">
        <f>L41+M41</f>
        <v>4476270</v>
      </c>
      <c r="P41" s="3" t="s">
        <v>14</v>
      </c>
      <c r="Q41" s="2">
        <v>401</v>
      </c>
      <c r="R41" s="2">
        <v>165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118</v>
      </c>
      <c r="Y41" s="2">
        <v>0</v>
      </c>
      <c r="Z41" s="2">
        <v>0</v>
      </c>
      <c r="AA41" s="1">
        <f t="shared" si="23"/>
        <v>401</v>
      </c>
      <c r="AB41" s="13">
        <f t="shared" si="23"/>
        <v>283</v>
      </c>
      <c r="AC41" s="14">
        <f>AA41+AB41</f>
        <v>684</v>
      </c>
      <c r="AE41" s="3" t="s">
        <v>14</v>
      </c>
      <c r="AF41" s="2">
        <f t="shared" si="24"/>
        <v>7922.3690773067328</v>
      </c>
      <c r="AG41" s="2">
        <f t="shared" si="24"/>
        <v>4800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4300</v>
      </c>
      <c r="AN41" s="2" t="str">
        <f t="shared" si="24"/>
        <v>N.A.</v>
      </c>
      <c r="AO41" s="2" t="str">
        <f t="shared" si="24"/>
        <v>N.A.</v>
      </c>
      <c r="AP41" s="15">
        <f t="shared" si="24"/>
        <v>7922.3690773067328</v>
      </c>
      <c r="AQ41" s="16">
        <f t="shared" si="24"/>
        <v>4591.5194346289754</v>
      </c>
      <c r="AR41" s="14">
        <f t="shared" si="24"/>
        <v>6544.2543859649122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6113570</v>
      </c>
      <c r="C43" s="2">
        <v>792000</v>
      </c>
      <c r="D43" s="2"/>
      <c r="E43" s="2"/>
      <c r="F43" s="2"/>
      <c r="G43" s="2"/>
      <c r="H43" s="2">
        <v>456660</v>
      </c>
      <c r="I43" s="2">
        <v>507400</v>
      </c>
      <c r="J43" s="2"/>
      <c r="K43" s="2"/>
      <c r="L43" s="1">
        <f t="shared" ref="L43" si="25">B43+D43+F43+H43+J43</f>
        <v>6570230</v>
      </c>
      <c r="M43" s="13">
        <f t="shared" ref="M43" si="26">C43+E43+G43+I43+K43</f>
        <v>1299400</v>
      </c>
      <c r="N43" s="22">
        <f>L43+M43</f>
        <v>7869630</v>
      </c>
      <c r="P43" s="4" t="s">
        <v>16</v>
      </c>
      <c r="Q43" s="2">
        <v>857</v>
      </c>
      <c r="R43" s="2">
        <v>165</v>
      </c>
      <c r="S43" s="2">
        <v>0</v>
      </c>
      <c r="T43" s="2">
        <v>0</v>
      </c>
      <c r="U43" s="2">
        <v>0</v>
      </c>
      <c r="V43" s="2">
        <v>0</v>
      </c>
      <c r="W43" s="2">
        <v>228</v>
      </c>
      <c r="X43" s="2">
        <v>118</v>
      </c>
      <c r="Y43" s="2">
        <v>0</v>
      </c>
      <c r="Z43" s="2">
        <v>0</v>
      </c>
      <c r="AA43" s="1">
        <f t="shared" ref="AA43" si="27">Q43+S43+U43+W43+Y43</f>
        <v>1085</v>
      </c>
      <c r="AB43" s="13">
        <f t="shared" ref="AB43" si="28">R43+T43+V43+X43+Z43</f>
        <v>283</v>
      </c>
      <c r="AC43" s="22">
        <f>AA43+AB43</f>
        <v>1368</v>
      </c>
      <c r="AE43" s="4" t="s">
        <v>16</v>
      </c>
      <c r="AF43" s="2">
        <f t="shared" ref="AF43:AO43" si="29">IFERROR(B43/Q43, "N.A.")</f>
        <v>7133.6872812135352</v>
      </c>
      <c r="AG43" s="2">
        <f t="shared" si="29"/>
        <v>4800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2002.8947368421052</v>
      </c>
      <c r="AM43" s="2">
        <f t="shared" si="29"/>
        <v>4300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6055.5115207373274</v>
      </c>
      <c r="AQ43" s="16">
        <f t="shared" ref="AQ43" si="31">IFERROR(M43/AB43, "N.A.")</f>
        <v>4591.5194346289754</v>
      </c>
      <c r="AR43" s="14">
        <f t="shared" ref="AR43" si="32">IFERROR(N43/AC43, "N.A.")</f>
        <v>5752.6535087719294</v>
      </c>
    </row>
    <row r="44" spans="1:44" ht="15" customHeight="1" thickBot="1" x14ac:dyDescent="0.3">
      <c r="A44" s="5" t="s">
        <v>0</v>
      </c>
      <c r="B44" s="28">
        <f>B43+C43</f>
        <v>6905570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964060</v>
      </c>
      <c r="I44" s="30"/>
      <c r="J44" s="28">
        <f>J43+K43</f>
        <v>0</v>
      </c>
      <c r="K44" s="30"/>
      <c r="L44" s="28">
        <f>L43+M43</f>
        <v>7869630</v>
      </c>
      <c r="M44" s="29"/>
      <c r="N44" s="23">
        <f>B44+D44+F44+H44+J44</f>
        <v>7869630</v>
      </c>
      <c r="P44" s="5" t="s">
        <v>0</v>
      </c>
      <c r="Q44" s="28">
        <f>Q43+R43</f>
        <v>1022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346</v>
      </c>
      <c r="X44" s="30"/>
      <c r="Y44" s="28">
        <f>Y43+Z43</f>
        <v>0</v>
      </c>
      <c r="Z44" s="30"/>
      <c r="AA44" s="28">
        <f>AA43+AB43</f>
        <v>1368</v>
      </c>
      <c r="AB44" s="29"/>
      <c r="AC44" s="23">
        <f>Q44+S44+U44+W44+Y44</f>
        <v>1368</v>
      </c>
      <c r="AE44" s="5" t="s">
        <v>0</v>
      </c>
      <c r="AF44" s="31">
        <f>IFERROR(B44/Q44,"N.A.")</f>
        <v>6756.9178082191784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2786.3005780346821</v>
      </c>
      <c r="AM44" s="32"/>
      <c r="AN44" s="31" t="str">
        <f>IFERROR(J44/Y44,"N.A.")</f>
        <v>N.A.</v>
      </c>
      <c r="AO44" s="32"/>
      <c r="AP44" s="31">
        <f>IFERROR(L44/AA44,"N.A.")</f>
        <v>5752.6535087719294</v>
      </c>
      <c r="AQ44" s="32"/>
      <c r="AR44" s="17">
        <f>IFERROR(N44/AC44, "N.A.")</f>
        <v>5752.6535087719294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3946fdfc-da00-409a-95df-cd9f19cc2a9a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2024 T2</dc:title>
  <dc:subject>Matriz Hussmanns Quintana Roo, 2024-T2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2025-12-16T14:54:25Z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